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1" documentId="8_{A661974F-80E9-40EA-88D4-1455A925D74C}" xr6:coauthVersionLast="36" xr6:coauthVersionMax="37" xr10:uidLastSave="{279E9AE9-27ED-429A-9ED8-15F4BE8FB2E7}"/>
  <bookViews>
    <workbookView xWindow="0" yWindow="450" windowWidth="33600" windowHeight="19440" tabRatio="853" xr2:uid="{00000000-000D-0000-FFFF-FFFF00000000}"/>
  </bookViews>
  <sheets>
    <sheet name="YTD BUDGET SUMMARY" sheetId="1" r:id="rId1"/>
    <sheet name="MONTHLY EXPENSES SUMMARY" sheetId="2" r:id="rId2"/>
    <sheet name="ITEMIZED EXPENSES" sheetId="3" r:id="rId3"/>
    <sheet name="CHARITABLES &amp; SPONSORSHIPS" sheetId="4" r:id="rId4"/>
  </sheets>
  <definedNames>
    <definedName name="_YEAR">'YTD BUDGET SUMMARY'!$G$2</definedName>
    <definedName name="_xlnm.Print_Titles" localSheetId="3">'CHARITABLES &amp; SPONSORSHIPS'!$3:$3</definedName>
    <definedName name="_xlnm.Print_Titles" localSheetId="2">'ITEMIZED EXPENSES'!$3:$3</definedName>
    <definedName name="_xlnm.Print_Titles" localSheetId="1">'MONTHLY EXPENSES SUMMARY'!$3:$3</definedName>
    <definedName name="_xlnm.Print_Titles" localSheetId="0">'YTD BUDGET SUMMARY'!$3:$3</definedName>
    <definedName name="RowTitleRegion1..G2">'YTD BUDGET SUMMARY'!$F$2</definedName>
    <definedName name="Title1">YearToDateTable[[#Headers],[G/L Code]]</definedName>
    <definedName name="Title2">MonthlyExpensesSummary[[#Headers],[G/L Code]]</definedName>
    <definedName name="Title3">ItemizedExpenses[[#Headers],[G/L Code]]</definedName>
    <definedName name="Title4">Other[[#Headers],[G/L Code]]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E16" i="1"/>
  <c r="J12" i="2" l="1"/>
  <c r="F4" i="2"/>
  <c r="F16" i="2" s="1"/>
  <c r="H4" i="2"/>
  <c r="H16" i="2" s="1"/>
  <c r="L11" i="2"/>
  <c r="E4" i="2"/>
  <c r="E16" i="2" s="1"/>
  <c r="E11" i="2"/>
  <c r="N6" i="2"/>
  <c r="E12" i="2"/>
  <c r="E8" i="2"/>
  <c r="E7" i="2"/>
  <c r="E9" i="2"/>
  <c r="H11" i="2"/>
  <c r="H13" i="2"/>
  <c r="E14" i="2"/>
  <c r="E13" i="2"/>
  <c r="E6" i="2"/>
  <c r="E10" i="2"/>
  <c r="E5" i="2"/>
  <c r="E15" i="2"/>
  <c r="J7" i="2" l="1"/>
  <c r="H9" i="2"/>
  <c r="H7" i="2"/>
  <c r="J15" i="2"/>
  <c r="H6" i="2"/>
  <c r="H15" i="2"/>
  <c r="H10" i="2"/>
  <c r="H14" i="2"/>
  <c r="J4" i="2"/>
  <c r="J16" i="2" s="1"/>
  <c r="H12" i="2"/>
  <c r="J6" i="2"/>
  <c r="H5" i="2"/>
  <c r="J10" i="2"/>
  <c r="J8" i="2"/>
  <c r="J5" i="2"/>
  <c r="H8" i="2"/>
  <c r="F12" i="2"/>
  <c r="F6" i="2"/>
  <c r="F15" i="2"/>
  <c r="F11" i="2"/>
  <c r="F7" i="2"/>
  <c r="L14" i="2"/>
  <c r="F10" i="2"/>
  <c r="F13" i="2"/>
  <c r="F5" i="2"/>
  <c r="J11" i="2"/>
  <c r="J13" i="2"/>
  <c r="J9" i="2"/>
  <c r="J14" i="2"/>
  <c r="L8" i="2"/>
  <c r="F14" i="2"/>
  <c r="L12" i="2"/>
  <c r="F9" i="2"/>
  <c r="L7" i="2"/>
  <c r="F8" i="2"/>
  <c r="L9" i="2"/>
  <c r="L5" i="2"/>
  <c r="L4" i="2"/>
  <c r="L16" i="2" s="1"/>
  <c r="L13" i="2"/>
  <c r="M9" i="2"/>
  <c r="M7" i="2"/>
  <c r="M13" i="2"/>
  <c r="M8" i="2"/>
  <c r="I10" i="2"/>
  <c r="N9" i="2"/>
  <c r="L15" i="2"/>
  <c r="L6" i="2"/>
  <c r="D4" i="2"/>
  <c r="D16" i="2" s="1"/>
  <c r="D12" i="2"/>
  <c r="D15" i="2"/>
  <c r="D6" i="2"/>
  <c r="D13" i="2"/>
  <c r="D8" i="2"/>
  <c r="D11" i="2"/>
  <c r="D14" i="2"/>
  <c r="I11" i="2"/>
  <c r="K9" i="2"/>
  <c r="N10" i="2"/>
  <c r="N12" i="2"/>
  <c r="M15" i="2"/>
  <c r="M14" i="2"/>
  <c r="M5" i="2"/>
  <c r="N15" i="2"/>
  <c r="N4" i="2"/>
  <c r="N16" i="2" s="1"/>
  <c r="M11" i="2"/>
  <c r="M10" i="2"/>
  <c r="L10" i="2"/>
  <c r="M4" i="2"/>
  <c r="M16" i="2" s="1"/>
  <c r="N5" i="2"/>
  <c r="N13" i="2"/>
  <c r="D7" i="2"/>
  <c r="D9" i="2"/>
  <c r="D5" i="2"/>
  <c r="D10" i="2"/>
  <c r="M12" i="2"/>
  <c r="M6" i="2"/>
  <c r="G4" i="2"/>
  <c r="G16" i="2" s="1"/>
  <c r="G5" i="2"/>
  <c r="G13" i="2"/>
  <c r="G12" i="2"/>
  <c r="G15" i="2"/>
  <c r="G6" i="2"/>
  <c r="G10" i="2"/>
  <c r="G11" i="2"/>
  <c r="G8" i="2"/>
  <c r="G9" i="2"/>
  <c r="G7" i="2"/>
  <c r="O5" i="2"/>
  <c r="N8" i="2"/>
  <c r="N14" i="2"/>
  <c r="N7" i="2"/>
  <c r="N11" i="2"/>
  <c r="G14" i="2"/>
  <c r="I12" i="2" l="1"/>
  <c r="I14" i="2"/>
  <c r="I6" i="2"/>
  <c r="I13" i="2"/>
  <c r="I9" i="2"/>
  <c r="I4" i="2"/>
  <c r="I16" i="2" s="1"/>
  <c r="K4" i="2"/>
  <c r="K16" i="2" s="1"/>
  <c r="I7" i="2"/>
  <c r="I15" i="2"/>
  <c r="I8" i="2"/>
  <c r="I5" i="2"/>
  <c r="O13" i="2"/>
  <c r="K5" i="2"/>
  <c r="K12" i="2"/>
  <c r="K13" i="2"/>
  <c r="O6" i="2"/>
  <c r="K15" i="2"/>
  <c r="K8" i="2"/>
  <c r="K7" i="2"/>
  <c r="K14" i="2"/>
  <c r="K6" i="2"/>
  <c r="K10" i="2"/>
  <c r="K11" i="2"/>
  <c r="O4" i="2"/>
  <c r="O16" i="2" s="1"/>
  <c r="O9" i="2"/>
  <c r="P9" i="2" s="1"/>
  <c r="D9" i="1" s="1"/>
  <c r="F9" i="1" s="1"/>
  <c r="G9" i="1" s="1"/>
  <c r="O12" i="2"/>
  <c r="O11" i="2"/>
  <c r="O10" i="2"/>
  <c r="O15" i="2"/>
  <c r="P15" i="2" s="1"/>
  <c r="D15" i="1" s="1"/>
  <c r="F15" i="1" s="1"/>
  <c r="G15" i="1" s="1"/>
  <c r="O14" i="2"/>
  <c r="O7" i="2"/>
  <c r="O8" i="2"/>
  <c r="P14" i="2" l="1"/>
  <c r="D14" i="1" s="1"/>
  <c r="F14" i="1" s="1"/>
  <c r="G14" i="1" s="1"/>
  <c r="P5" i="2"/>
  <c r="D5" i="1" s="1"/>
  <c r="F5" i="1" s="1"/>
  <c r="G5" i="1" s="1"/>
  <c r="P8" i="2"/>
  <c r="D8" i="1" s="1"/>
  <c r="F8" i="1" s="1"/>
  <c r="G8" i="1" s="1"/>
  <c r="P10" i="2"/>
  <c r="D10" i="1" s="1"/>
  <c r="F10" i="1" s="1"/>
  <c r="G10" i="1" s="1"/>
  <c r="P12" i="2"/>
  <c r="D12" i="1" s="1"/>
  <c r="F12" i="1" s="1"/>
  <c r="G12" i="1" s="1"/>
  <c r="P7" i="2"/>
  <c r="D7" i="1" s="1"/>
  <c r="F7" i="1" s="1"/>
  <c r="G7" i="1" s="1"/>
  <c r="P11" i="2"/>
  <c r="D11" i="1" s="1"/>
  <c r="F11" i="1" s="1"/>
  <c r="G11" i="1" s="1"/>
  <c r="P6" i="2"/>
  <c r="D6" i="1" s="1"/>
  <c r="F6" i="1" s="1"/>
  <c r="G6" i="1" s="1"/>
  <c r="P13" i="2"/>
  <c r="D13" i="1" s="1"/>
  <c r="F13" i="1" s="1"/>
  <c r="G13" i="1" s="1"/>
  <c r="P4" i="2"/>
  <c r="P16" i="2" s="1"/>
  <c r="D4" i="1" l="1"/>
  <c r="D16" i="1" s="1"/>
  <c r="F4" i="1" l="1"/>
  <c r="F16" i="1" s="1"/>
  <c r="G16" i="1" s="1"/>
  <c r="G4" i="1" l="1"/>
</calcChain>
</file>

<file path=xl/sharedStrings.xml><?xml version="1.0" encoding="utf-8"?>
<sst xmlns="http://schemas.openxmlformats.org/spreadsheetml/2006/main" count="102" uniqueCount="69">
  <si>
    <t>G/L Code</t>
  </si>
  <si>
    <t>Account Title</t>
  </si>
  <si>
    <t>Actual</t>
  </si>
  <si>
    <t>Budget</t>
  </si>
  <si>
    <t>Remaining $</t>
  </si>
  <si>
    <t>Remaining %</t>
  </si>
  <si>
    <t>Advertising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</si>
  <si>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</si>
  <si>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</si>
  <si>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</si>
  <si>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</si>
  <si>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</si>
  <si>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</si>
  <si>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</si>
  <si>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</si>
  <si>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</si>
  <si>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Charitables</t>
  </si>
  <si>
    <t>Sponsorships</t>
  </si>
  <si>
    <t>Total</t>
  </si>
  <si>
    <t>Invoice Date</t>
  </si>
  <si>
    <t>Invoice #</t>
  </si>
  <si>
    <t>Requested by</t>
  </si>
  <si>
    <t>Check Amount</t>
  </si>
  <si>
    <t>Payee</t>
  </si>
  <si>
    <t>Check Use</t>
  </si>
  <si>
    <t>Method of Distribution</t>
  </si>
  <si>
    <t>File Date</t>
  </si>
  <si>
    <t>Andy Teal</t>
  </si>
  <si>
    <t xml:space="preserve">Consolidated Messenger </t>
  </si>
  <si>
    <t>Mailer</t>
  </si>
  <si>
    <t>Mail</t>
  </si>
  <si>
    <t>Robert Walters</t>
  </si>
  <si>
    <t xml:space="preserve">A. Datum Corporation </t>
  </si>
  <si>
    <t>2 desktop computers</t>
  </si>
  <si>
    <t>Credit</t>
  </si>
  <si>
    <t>Date Check Request Initiated</t>
  </si>
  <si>
    <t>Previous Year Contribution</t>
  </si>
  <si>
    <t>Used For</t>
  </si>
  <si>
    <t>Signed Off by</t>
  </si>
  <si>
    <t>Category</t>
  </si>
  <si>
    <t>Susan W. Eaton</t>
  </si>
  <si>
    <t xml:space="preserve">School of Fine Art </t>
  </si>
  <si>
    <t>Scholarships</t>
  </si>
  <si>
    <t>Kim Ralls</t>
  </si>
  <si>
    <t>Arts</t>
  </si>
  <si>
    <t>Check</t>
  </si>
  <si>
    <t xml:space="preserve">Wingtip Toys </t>
  </si>
  <si>
    <t>Community</t>
  </si>
  <si>
    <t>Kathie Flood</t>
  </si>
  <si>
    <t>MONTHLY EXPENSES SUMMARY</t>
  </si>
  <si>
    <t>ACTUAL vs. BUDGET 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</si>
  <si>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</si>
  <si>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</si>
  <si>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</si>
  <si>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</si>
  <si>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</si>
  <si>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</si>
  <si>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</si>
  <si>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</si>
  <si>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</si>
  <si>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</si>
  <si>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</si>
  <si>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</si>
  <si>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</si>
  <si>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Date</t>
  </si>
  <si>
    <t>ITEMIZED EXPENSES</t>
  </si>
  <si>
    <t>CHARITABLES &amp; SPONSORSHIPS</t>
  </si>
  <si>
    <t>YEAR</t>
  </si>
  <si>
    <t>FINANCIAL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</si>
</sst>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164" formatCode="&quot;$&quot;#,##0.00"/>
    <numFmt numFmtId="165" formatCode="0_);\(0\)"/>
  </numFmts>
  <fonts count="18" x14ac:knownFonts="1">
    <font>
      <sz val="11"/>
      <color theme="1" tint="-0.24994659260841701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u/>
      <sz val="11"/>
      <color theme="10"/>
      <name val="Gill Sans MT"/>
      <family val="2"/>
      <scheme val="minor"/>
    </font>
    <font>
      <sz val="11"/>
      <color theme="1" tint="-0.24994659260841701"/>
      <name val="Gill Sans MT"/>
      <family val="2"/>
      <scheme val="minor"/>
    </font>
    <font>
      <sz val="11"/>
      <color theme="1" tint="-0.24994659260841701"/>
      <name val="Century Gothic"/>
      <family val="2"/>
    </font>
    <font>
      <sz val="11"/>
      <color theme="1" tint="-0.249977111117893"/>
      <name val="Century Gothic"/>
      <family val="2"/>
    </font>
    <font>
      <b/>
      <sz val="12"/>
      <color theme="1"/>
      <name val="Century Gothic"/>
      <family val="2"/>
    </font>
    <font>
      <b/>
      <sz val="18"/>
      <color theme="0"/>
      <name val="Century Gothic"/>
      <family val="2"/>
    </font>
    <font>
      <b/>
      <sz val="12"/>
      <name val="Century Gothic"/>
      <family val="2"/>
    </font>
    <font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1"/>
      <name val="Century Gothic"/>
      <family val="2"/>
    </font>
    <font>
      <sz val="12"/>
      <color theme="0"/>
      <name val="Century Gothic"/>
      <family val="2"/>
    </font>
    <font>
      <b/>
      <u/>
      <sz val="26"/>
      <name val="Century Gothic"/>
      <family val="2"/>
    </font>
    <font>
      <b/>
      <u/>
      <sz val="26"/>
      <color theme="0"/>
      <name val="Century Gothic"/>
      <family val="2"/>
    </font>
    <font>
      <b/>
      <u/>
      <sz val="48"/>
      <name val="Century Gothic"/>
      <family val="2"/>
    </font>
    <font>
      <b/>
      <sz val="30"/>
      <color theme="1" tint="-0.24994659260841701"/>
      <name val="Century Gothic"/>
      <family val="2"/>
    </font>
    <font>
      <b/>
      <u/>
      <sz val="30"/>
      <color theme="1" tint="-0.2499465926084170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586F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85586F"/>
      </left>
      <right style="thin">
        <color rgb="FF85586F"/>
      </right>
      <top style="thin">
        <color rgb="FF85586F"/>
      </top>
      <bottom style="thin">
        <color rgb="FF85586F"/>
      </bottom>
      <diagonal/>
    </border>
    <border>
      <left style="thin">
        <color rgb="FF2F2F2F"/>
      </left>
      <right/>
      <top style="thin">
        <color rgb="FF2F2F2F"/>
      </top>
      <bottom/>
      <diagonal/>
    </border>
    <border>
      <left/>
      <right/>
      <top style="thin">
        <color rgb="FF2F2F2F"/>
      </top>
      <bottom/>
      <diagonal/>
    </border>
    <border>
      <left/>
      <right style="thin">
        <color rgb="FF2F2F2F"/>
      </right>
      <top style="thin">
        <color rgb="FF2F2F2F"/>
      </top>
      <bottom/>
      <diagonal/>
    </border>
    <border>
      <left/>
      <right/>
      <top/>
      <bottom style="thin">
        <color rgb="FF85586F"/>
      </bottom>
      <diagonal/>
    </border>
    <border>
      <left/>
      <right style="thin">
        <color rgb="FF85586F"/>
      </right>
      <top/>
      <bottom style="thin">
        <color rgb="FF85586F"/>
      </bottom>
      <diagonal/>
    </border>
    <border>
      <left style="thin">
        <color rgb="FF85586F"/>
      </left>
      <right style="thin">
        <color rgb="FF85586F"/>
      </right>
      <top/>
      <bottom style="thin">
        <color rgb="FF85586F"/>
      </bottom>
      <diagonal/>
    </border>
    <border>
      <left style="thin">
        <color rgb="FF85586F"/>
      </left>
      <right/>
      <top/>
      <bottom style="thin">
        <color rgb="FF85586F"/>
      </bottom>
      <diagonal/>
    </border>
    <border>
      <left/>
      <right style="thin">
        <color rgb="FF85586F"/>
      </right>
      <top style="thin">
        <color rgb="FF85586F"/>
      </top>
      <bottom style="thin">
        <color rgb="FF85586F"/>
      </bottom>
      <diagonal/>
    </border>
    <border>
      <left style="thin">
        <color rgb="FF85586F"/>
      </left>
      <right/>
      <top style="thin">
        <color rgb="FF85586F"/>
      </top>
      <bottom style="thin">
        <color rgb="FF85586F"/>
      </bottom>
      <diagonal/>
    </border>
    <border>
      <left/>
      <right style="thin">
        <color rgb="FF85586F"/>
      </right>
      <top style="thin">
        <color rgb="FF85586F"/>
      </top>
      <bottom/>
      <diagonal/>
    </border>
    <border>
      <left style="thin">
        <color rgb="FF85586F"/>
      </left>
      <right style="thin">
        <color rgb="FF85586F"/>
      </right>
      <top style="thin">
        <color rgb="FF85586F"/>
      </top>
      <bottom/>
      <diagonal/>
    </border>
    <border>
      <left style="thin">
        <color rgb="FF85586F"/>
      </left>
      <right/>
      <top style="thin">
        <color rgb="FF85586F"/>
      </top>
      <bottom/>
      <diagonal/>
    </border>
  </borders>
  <cellStyleXfs count="10">
    <xf numFmtId="0" fontId="0" fillId="0" borderId="0">
      <alignment vertical="center" wrapText="1"/>
    </xf>
    <xf numFmtId="0" fontId="1" fillId="0" borderId="1" applyNumberFormat="0" applyFill="0" applyAlignment="0" applyProtection="0"/>
    <xf numFmtId="0" fontId="1" fillId="0" borderId="4" applyNumberFormat="0" applyFill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2" fillId="0" borderId="0" applyNumberFormat="0" applyFill="0" applyBorder="0" applyAlignment="0" applyProtection="0">
      <alignment vertical="center" wrapText="1"/>
    </xf>
    <xf numFmtId="165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4" fontId="3" fillId="0" borderId="0">
      <alignment horizontal="right" vertical="center" wrapText="1"/>
    </xf>
  </cellStyleXfs>
  <cellXfs count="75">
    <xf numFmtId="0" fontId="0" fillId="0" borderId="0" xfId="0">
      <alignment vertical="center" wrapText="1"/>
    </xf>
    <xf numFmtId="0" fontId="4" fillId="0" borderId="0" xfId="0" applyFont="1">
      <alignment vertical="center" wrapText="1"/>
    </xf>
    <xf numFmtId="165" fontId="5" fillId="0" borderId="8" xfId="6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indent="2"/>
    </xf>
    <xf numFmtId="7" fontId="5" fillId="0" borderId="8" xfId="7" applyFont="1" applyFill="1" applyBorder="1" applyAlignment="1">
      <alignment horizontal="center" vertical="center" wrapText="1"/>
    </xf>
    <xf numFmtId="7" fontId="5" fillId="0" borderId="8" xfId="7" applyFont="1" applyFill="1" applyBorder="1" applyAlignment="1">
      <alignment horizontal="right" vertical="center" wrapText="1"/>
    </xf>
    <xf numFmtId="10" fontId="5" fillId="0" borderId="8" xfId="8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 indent="2"/>
    </xf>
    <xf numFmtId="0" fontId="4" fillId="0" borderId="0" xfId="0" applyFont="1" applyFill="1">
      <alignment vertical="center" wrapText="1"/>
    </xf>
    <xf numFmtId="165" fontId="4" fillId="0" borderId="5" xfId="6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7" fontId="4" fillId="0" borderId="5" xfId="7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5" fontId="4" fillId="2" borderId="5" xfId="6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7" fontId="4" fillId="2" borderId="5" xfId="7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65" fontId="4" fillId="0" borderId="6" xfId="6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7" fontId="4" fillId="0" borderId="6" xfId="7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7" xfId="6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7" fontId="4" fillId="0" borderId="7" xfId="7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5" fontId="11" fillId="0" borderId="8" xfId="6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7" fontId="11" fillId="0" borderId="8" xfId="7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165" fontId="5" fillId="3" borderId="16" xfId="6" applyFont="1" applyFill="1" applyBorder="1" applyAlignment="1">
      <alignment horizontal="center" vertical="center"/>
    </xf>
    <xf numFmtId="14" fontId="5" fillId="3" borderId="8" xfId="9" applyFont="1" applyFill="1" applyBorder="1" applyAlignment="1">
      <alignment horizontal="center" vertical="center" wrapText="1"/>
    </xf>
    <xf numFmtId="165" fontId="5" fillId="3" borderId="8" xfId="6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4" fontId="5" fillId="3" borderId="17" xfId="9" applyFont="1" applyFill="1" applyBorder="1" applyAlignment="1">
      <alignment horizontal="center" vertical="center" wrapText="1"/>
    </xf>
    <xf numFmtId="165" fontId="5" fillId="3" borderId="18" xfId="6" applyFont="1" applyFill="1" applyBorder="1" applyAlignment="1">
      <alignment horizontal="center" vertical="center"/>
    </xf>
    <xf numFmtId="14" fontId="5" fillId="3" borderId="19" xfId="9" applyFont="1" applyFill="1" applyBorder="1" applyAlignment="1">
      <alignment horizontal="center" vertical="center" wrapText="1"/>
    </xf>
    <xf numFmtId="165" fontId="5" fillId="3" borderId="19" xfId="6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7" fontId="5" fillId="3" borderId="19" xfId="7" applyFont="1" applyFill="1" applyBorder="1" applyAlignment="1">
      <alignment horizontal="center" vertical="center" wrapText="1"/>
    </xf>
    <xf numFmtId="14" fontId="5" fillId="3" borderId="20" xfId="9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0" xfId="4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65" fontId="4" fillId="3" borderId="16" xfId="6" applyFont="1" applyFill="1" applyBorder="1" applyAlignment="1">
      <alignment horizontal="center" vertical="center"/>
    </xf>
    <xf numFmtId="14" fontId="4" fillId="3" borderId="8" xfId="9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7" fontId="4" fillId="3" borderId="8" xfId="7" applyFont="1" applyFill="1" applyBorder="1" applyAlignment="1">
      <alignment horizontal="center" vertical="center" wrapText="1"/>
    </xf>
    <xf numFmtId="14" fontId="4" fillId="3" borderId="17" xfId="9" applyFont="1" applyFill="1" applyBorder="1" applyAlignment="1">
      <alignment horizontal="center" vertical="center" wrapText="1"/>
    </xf>
    <xf numFmtId="165" fontId="4" fillId="3" borderId="18" xfId="6" applyFont="1" applyFill="1" applyBorder="1" applyAlignment="1">
      <alignment horizontal="center" vertical="center"/>
    </xf>
    <xf numFmtId="14" fontId="4" fillId="3" borderId="19" xfId="9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7" fontId="4" fillId="3" borderId="19" xfId="7" applyFont="1" applyFill="1" applyBorder="1" applyAlignment="1">
      <alignment horizontal="center" vertical="center" wrapText="1"/>
    </xf>
    <xf numFmtId="14" fontId="4" fillId="3" borderId="20" xfId="9" applyFont="1" applyFill="1" applyBorder="1" applyAlignment="1">
      <alignment horizontal="center" vertical="center" wrapText="1"/>
    </xf>
  </cellXfs>
  <cellStyles count="10">
    <cellStyle name="Comma" xfId="6" builtinId="3" customBuiltin="1"/>
    <cellStyle name="Currency [0]" xfId="7" builtinId="7" customBuiltin="1"/>
    <cellStyle name="Date" xfId="9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  <cellStyle name="Percent" xfId="8" builtinId="5" customBuiltin="1"/>
  </cellStyles>
  <dxfs count="109"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rgb="FF85586F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/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/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border>
        <top style="thin">
          <color rgb="FF85586F"/>
        </top>
      </border>
    </dxf>
    <dxf>
      <border>
        <bottom style="thin">
          <color rgb="FF85586F"/>
        </bottom>
      </border>
    </dxf>
    <dxf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85586F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rgb="FF85586F"/>
        </left>
        <right/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  <border diagonalUp="0" diagonalDown="0">
        <left/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border>
        <top style="thin">
          <color rgb="FF85586F"/>
        </top>
      </border>
    </dxf>
    <dxf>
      <border>
        <bottom style="thin">
          <color rgb="FF85586F"/>
        </bottom>
      </border>
    </dxf>
    <dxf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85586F"/>
        </patternFill>
      </fill>
      <alignment horizontal="center" vertical="center" textRotation="0" indent="0" justifyLastLine="0" shrinkToFit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 outline="0">
        <left style="thin">
          <color rgb="FF85586F"/>
        </left>
        <right style="thin">
          <color rgb="FF85586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85586F"/>
        </right>
        <top/>
        <bottom/>
      </border>
    </dxf>
    <dxf>
      <border>
        <top style="thin">
          <color rgb="FF85586F"/>
        </top>
      </border>
    </dxf>
    <dxf>
      <border>
        <bottom style="thin">
          <color rgb="FF2F2F2F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Century Gothic"/>
        <family val="2"/>
        <scheme val="none"/>
      </font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85586F"/>
        </left>
        <right style="thin">
          <color rgb="FF85586F"/>
        </right>
        <top/>
        <bottom/>
        <vertical style="thin">
          <color rgb="FF85586F"/>
        </vertical>
        <horizontal style="thin">
          <color rgb="FF85586F"/>
        </horizontal>
      </border>
    </dxf>
    <dxf>
      <border>
        <bottom style="thin">
          <color rgb="FF85586F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/>
        <bottom/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/>
        <bottom/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/>
        <bottom/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/>
        <bottom/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/>
        <bottom/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>
        <left style="thin">
          <color rgb="FF85586F"/>
        </left>
        <right style="thin">
          <color rgb="FF85586F"/>
        </right>
        <top/>
        <bottom/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  <border diagonalUp="0" diagonalDown="0">
        <left style="thin">
          <color rgb="FF85586F"/>
        </left>
        <right style="thin">
          <color rgb="FF85586F"/>
        </right>
        <top style="thin">
          <color rgb="FF85586F"/>
        </top>
        <bottom style="thin">
          <color rgb="FF85586F"/>
        </bottom>
        <vertical style="thin">
          <color rgb="FF85586F"/>
        </vertical>
        <horizontal style="thin">
          <color rgb="FF85586F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>
        <top style="thin">
          <color theme="0" tint="-0.14996795556505021"/>
        </top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8" defaultTableStyle="TableStyleMedium2" defaultPivotStyle="PivotStyleLight16">
    <tableStyle name="Charitables &amp; Sponsorships" pivot="0" count="7" xr9:uid="{00000000-0011-0000-FFFF-FFFF00000000}">
      <tableStyleElement type="wholeTable" dxfId="108"/>
      <tableStyleElement type="headerRow" dxfId="107"/>
      <tableStyleElement type="totalRow" dxfId="106"/>
      <tableStyleElement type="firstColumn" dxfId="105"/>
      <tableStyleElement type="lastColumn" dxfId="104"/>
      <tableStyleElement type="firstRowStripe" dxfId="103"/>
      <tableStyleElement type="firstColumnStripe" dxfId="102"/>
    </tableStyle>
    <tableStyle name="Itemized Expenses" pivot="0" count="7" xr9:uid="{00000000-0011-0000-FFFF-FFFF01000000}">
      <tableStyleElement type="wholeTable" dxfId="101"/>
      <tableStyleElement type="headerRow" dxfId="100"/>
      <tableStyleElement type="totalRow" dxfId="99"/>
      <tableStyleElement type="firstColumn" dxfId="98"/>
      <tableStyleElement type="lastColumn" dxfId="97"/>
      <tableStyleElement type="firstRowStripe" dxfId="96"/>
      <tableStyleElement type="firstColumnStripe" dxfId="95"/>
    </tableStyle>
    <tableStyle name="Monthly Expenses Summary" pivot="0" count="9" xr9:uid="{00000000-0011-0000-FFFF-FFFF02000000}">
      <tableStyleElement type="wholeTable" dxfId="94"/>
      <tableStyleElement type="headerRow" dxfId="93"/>
      <tableStyleElement type="totalRow" dxfId="92"/>
      <tableStyleElement type="firstColumn" dxfId="91"/>
      <tableStyleElement type="lastColumn" dxfId="90"/>
      <tableStyleElement type="firstRowStripe" dxfId="89"/>
      <tableStyleElement type="secondRowStripe" dxfId="88"/>
      <tableStyleElement type="firstColumnStripe" dxfId="87"/>
      <tableStyleElement type="secondColumnStripe" dxfId="86"/>
    </tableStyle>
    <tableStyle name="Slicer Charitables &amp; Sponsorships" pivot="0" table="0" count="10" xr9:uid="{00000000-0011-0000-FFFF-FFFF03000000}">
      <tableStyleElement type="wholeTable" dxfId="85"/>
      <tableStyleElement type="headerRow" dxfId="84"/>
    </tableStyle>
    <tableStyle name="Slicer Itemized Expenses" pivot="0" table="0" count="10" xr9:uid="{00000000-0011-0000-FFFF-FFFF04000000}">
      <tableStyleElement type="wholeTable" dxfId="83"/>
      <tableStyleElement type="headerRow" dxfId="82"/>
    </tableStyle>
    <tableStyle name="Slicer Monthly Expenses Summary" pivot="0" table="0" count="10" xr9:uid="{00000000-0011-0000-FFFF-FFFF05000000}">
      <tableStyleElement type="wholeTable" dxfId="81"/>
      <tableStyleElement type="headerRow" dxfId="80"/>
    </tableStyle>
    <tableStyle name="SlicerStyleDark4 2" pivot="0" table="0" count="10" xr9:uid="{00000000-0011-0000-FFFF-FFFF06000000}">
      <tableStyleElement type="wholeTable" dxfId="79"/>
      <tableStyleElement type="headerRow" dxfId="78"/>
    </tableStyle>
    <tableStyle name="YTD Budget Summary" pivot="0" count="9" xr9:uid="{00000000-0011-0000-FFFF-FFFF07000000}">
      <tableStyleElement type="wholeTable" dxfId="77"/>
      <tableStyleElement type="headerRow" dxfId="76"/>
      <tableStyleElement type="totalRow" dxfId="75"/>
      <tableStyleElement type="firstColumn" dxfId="74"/>
      <tableStyleElement type="lastColumn" dxfId="73"/>
      <tableStyleElement type="firstRowStripe" dxfId="72"/>
      <tableStyleElement type="secondRowStripe" dxfId="71"/>
      <tableStyleElement type="firstColumnStripe" dxfId="70"/>
      <tableStyleElement type="secondColumnStripe" dxfId="69"/>
    </tableStyle>
  </tableStyles>
  <colors>
    <mruColors>
      <color rgb="FF85586F"/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ONTHLY EXPENSES SUMMAR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TEMIZED EXPENSES'!A1"/><Relationship Id="rId1" Type="http://schemas.openxmlformats.org/officeDocument/2006/relationships/hyperlink" Target="#'YTD BUDGET SUMMARY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HARITABLES &amp; SPONSORSHIPS'!A1"/><Relationship Id="rId1" Type="http://schemas.openxmlformats.org/officeDocument/2006/relationships/hyperlink" Target="#'MONTHLY EXPENSES SUMMARY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TEMIZED EXPENS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167640</xdr:rowOff>
    </xdr:from>
    <xdr:to>
      <xdr:col>2</xdr:col>
      <xdr:colOff>731520</xdr:colOff>
      <xdr:row>0</xdr:row>
      <xdr:rowOff>441960</xdr:rowOff>
    </xdr:to>
    <xdr:sp macro="" textlink="">
      <xdr:nvSpPr>
        <xdr:cNvPr id="4" name="Right Arrow 1" descr="Right navigation button">
          <a:hlinkClick xmlns:r="http://schemas.openxmlformats.org/officeDocument/2006/relationships" r:id="rId1" tooltip="Select to navigate to MONTHLY EXPENSES SUMMARY worksheet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028700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NEXT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167640</xdr:rowOff>
    </xdr:from>
    <xdr:to>
      <xdr:col>1</xdr:col>
      <xdr:colOff>731520</xdr:colOff>
      <xdr:row>0</xdr:row>
      <xdr:rowOff>441960</xdr:rowOff>
    </xdr:to>
    <xdr:sp macro="" textlink="">
      <xdr:nvSpPr>
        <xdr:cNvPr id="6" name="Left Arrow 4" descr="Left navigation button">
          <a:hlinkClick xmlns:r="http://schemas.openxmlformats.org/officeDocument/2006/relationships" r:id="rId1" tooltip="Select to navigate to YTD BUDGET SUMMARY worksheet"/>
          <a:extLst>
            <a:ext uri="{FF2B5EF4-FFF2-40B4-BE49-F238E27FC236}">
              <a16:creationId xmlns:a16="http://schemas.microsoft.com/office/drawing/2014/main" id="{E95A5DF3-CD0F-493D-A7FC-4C7CD2BE6987}"/>
            </a:ext>
          </a:extLst>
        </xdr:cNvPr>
        <xdr:cNvSpPr/>
      </xdr:nvSpPr>
      <xdr:spPr>
        <a:xfrm>
          <a:off x="182880" y="16764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PREV</a:t>
          </a:r>
        </a:p>
      </xdr:txBody>
    </xdr:sp>
    <xdr:clientData fPrintsWithSheet="0"/>
  </xdr:twoCellAnchor>
  <xdr:twoCellAnchor editAs="oneCell">
    <xdr:from>
      <xdr:col>1</xdr:col>
      <xdr:colOff>845819</xdr:colOff>
      <xdr:row>0</xdr:row>
      <xdr:rowOff>167640</xdr:rowOff>
    </xdr:from>
    <xdr:to>
      <xdr:col>2</xdr:col>
      <xdr:colOff>731519</xdr:colOff>
      <xdr:row>0</xdr:row>
      <xdr:rowOff>441960</xdr:rowOff>
    </xdr:to>
    <xdr:sp macro="" textlink="">
      <xdr:nvSpPr>
        <xdr:cNvPr id="7" name="Right Arrow 3" descr="Right navigation button">
          <a:hlinkClick xmlns:r="http://schemas.openxmlformats.org/officeDocument/2006/relationships" r:id="rId2" tooltip="Select to navigate to ITEMIZED EXPENSES worksheet"/>
          <a:extLst>
            <a:ext uri="{FF2B5EF4-FFF2-40B4-BE49-F238E27FC236}">
              <a16:creationId xmlns:a16="http://schemas.microsoft.com/office/drawing/2014/main" id="{905DABCC-166E-4E40-ABFD-B9AB1276B6E2}"/>
            </a:ext>
          </a:extLst>
        </xdr:cNvPr>
        <xdr:cNvSpPr/>
      </xdr:nvSpPr>
      <xdr:spPr>
        <a:xfrm>
          <a:off x="1028699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NEXT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163830</xdr:rowOff>
    </xdr:from>
    <xdr:to>
      <xdr:col>1</xdr:col>
      <xdr:colOff>731520</xdr:colOff>
      <xdr:row>0</xdr:row>
      <xdr:rowOff>438150</xdr:rowOff>
    </xdr:to>
    <xdr:sp macro="" textlink="">
      <xdr:nvSpPr>
        <xdr:cNvPr id="6" name="Left Arrow 8" descr="Left navigation button">
          <a:hlinkClick xmlns:r="http://schemas.openxmlformats.org/officeDocument/2006/relationships" r:id="rId1" tooltip="Select to navigate to MONTHLY EXPENSES SUMMARY worksheet"/>
          <a:extLst>
            <a:ext uri="{FF2B5EF4-FFF2-40B4-BE49-F238E27FC236}">
              <a16:creationId xmlns:a16="http://schemas.microsoft.com/office/drawing/2014/main" id="{C73DCBEF-D9FA-437D-96E6-AA3A4598F772}"/>
            </a:ext>
          </a:extLst>
        </xdr:cNvPr>
        <xdr:cNvSpPr/>
      </xdr:nvSpPr>
      <xdr:spPr>
        <a:xfrm>
          <a:off x="182880" y="16383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PREV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163830</xdr:rowOff>
    </xdr:from>
    <xdr:to>
      <xdr:col>2</xdr:col>
      <xdr:colOff>731520</xdr:colOff>
      <xdr:row>0</xdr:row>
      <xdr:rowOff>438150</xdr:rowOff>
    </xdr:to>
    <xdr:sp macro="" textlink="">
      <xdr:nvSpPr>
        <xdr:cNvPr id="7" name="Right Arrow 7" descr="Right navigation button">
          <a:hlinkClick xmlns:r="http://schemas.openxmlformats.org/officeDocument/2006/relationships" r:id="rId2" tooltip="Select to navigate to CHARITABLES &amp; SPONSORSHIPS worksheet"/>
          <a:extLst>
            <a:ext uri="{FF2B5EF4-FFF2-40B4-BE49-F238E27FC236}">
              <a16:creationId xmlns:a16="http://schemas.microsoft.com/office/drawing/2014/main" id="{97F0CB6F-94CE-461E-AB25-E2B12DF600B2}"/>
            </a:ext>
          </a:extLst>
        </xdr:cNvPr>
        <xdr:cNvSpPr/>
      </xdr:nvSpPr>
      <xdr:spPr>
        <a:xfrm>
          <a:off x="1028700" y="16383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NEXT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167640</xdr:rowOff>
    </xdr:from>
    <xdr:to>
      <xdr:col>1</xdr:col>
      <xdr:colOff>731520</xdr:colOff>
      <xdr:row>0</xdr:row>
      <xdr:rowOff>441960</xdr:rowOff>
    </xdr:to>
    <xdr:sp macro="" textlink="">
      <xdr:nvSpPr>
        <xdr:cNvPr id="6" name="Left Arrow 6" descr="Left navigation button">
          <a:hlinkClick xmlns:r="http://schemas.openxmlformats.org/officeDocument/2006/relationships" r:id="rId1" tooltip="Select to navigate to ITEMIZED EXPENSES worksheet"/>
          <a:extLst>
            <a:ext uri="{FF2B5EF4-FFF2-40B4-BE49-F238E27FC236}">
              <a16:creationId xmlns:a16="http://schemas.microsoft.com/office/drawing/2014/main" id="{F4EC4B53-35E1-49AB-9992-C7C94F4BE626}"/>
            </a:ext>
          </a:extLst>
        </xdr:cNvPr>
        <xdr:cNvSpPr/>
      </xdr:nvSpPr>
      <xdr:spPr>
        <a:xfrm>
          <a:off x="182880" y="16764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PREV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B3:G16" totalsRowCount="1" headerRowDxfId="52" dataDxfId="66" totalsRowDxfId="67" headerRowBorderDxfId="53" totalsRowBorderDxfId="68">
  <autoFilter ref="B3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G/L Code" totalsRowLabel="Total" dataDxfId="65" totalsRowDxfId="64" dataCellStyle="Comma"/>
    <tableColumn id="2" xr3:uid="{00000000-0010-0000-0000-000002000000}" name="Account Title" dataDxfId="63" totalsRowDxfId="62"/>
    <tableColumn id="3" xr3:uid="{00000000-0010-0000-0000-000003000000}" name="Actual" totalsRowFunction="sum" dataDxfId="61" totalsRowDxfId="60" dataCellStyle="Currency [0]">
      <calculatedColumnFormula>SUMIF(MonthlyExpensesSummary[G/L Code],YearToDateTable[[#This Row],[G/L Code]],MonthlyExpensesSummary[Total])</calculatedColumnFormula>
    </tableColumn>
    <tableColumn id="4" xr3:uid="{00000000-0010-0000-0000-000004000000}" name="Budget" totalsRowFunction="sum" dataDxfId="59" totalsRowDxfId="58" dataCellStyle="Currency [0]"/>
    <tableColumn id="5" xr3:uid="{00000000-0010-0000-0000-000005000000}" name="Remaining $" totalsRowFunction="sum" dataDxfId="57" totalsRowDxfId="56" dataCellStyle="Currency [0]">
      <calculatedColumnFormula>IF(YearToDateTable[[#This Row],[Budget]]="","",YearToDateTable[[#This Row],[Budget]]-YearToDateTable[[#This Row],[Actual]])</calculatedColumnFormula>
    </tableColumn>
    <tableColumn id="6" xr3:uid="{00000000-0010-0000-0000-000006000000}" name="Remaining %" totalsRowFunction="custom" dataDxfId="55" totalsRowDxfId="54" dataCellStyle="Percent">
      <calculatedColumnFormula>IFERROR(YearToDateTable[[#This Row],[Remaining $]]/YearToDateTable[[#This Row],[Budget]],"")</calculatedColumnFormula>
      <totalsRowFormula>YearToDateTable[[#Totals],[Remaining $]]/YearToDateTable[[#Totals],[Budget]]</totalsRowFormula>
    </tableColumn>
  </tableColumns>
  <tableStyleInfo name="YTD Budget Summary" showFirstColumn="0" showLastColumn="0" showRowStripes="1" showColumnStripes="0"/>
  <extLst>
    <ext xmlns:x14="http://schemas.microsoft.com/office/spreadsheetml/2009/9/main" uri="{504A1905-F514-4f6f-8877-14C23A59335A}">
      <x14:table altTextSummary="Enter G/L code, Account Title, and Budget in this table. Actual amount and remaining values and percent will b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MonthlyExpensesSummary" displayName="MonthlyExpensesSummary" ref="B3:Q16" totalsRowCount="1" headerRowDxfId="30" dataDxfId="51" totalsRowDxfId="31" headerRowBorderDxfId="49" tableBorderDxfId="50" totalsRowBorderDxfId="48">
  <autoFilter ref="B3:Q15" xr:uid="{00000000-0009-0000-0100-000004000000}">
    <filterColumn colId="0" hiddenButton="1"/>
    <filterColumn colId="1" hiddenButton="1">
      <filters>
        <filter val="Advertising"/>
      </filters>
    </filterColumn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G/L Code" totalsRowLabel="Total" totalsRowDxfId="47" dataCellStyle="Comma"/>
    <tableColumn id="2" xr3:uid="{00000000-0010-0000-0100-000002000000}" name="Account Title" totalsRowDxfId="46"/>
    <tableColumn id="3" xr3:uid="{00000000-0010-0000-0100-000003000000}" name="January" totalsRowFunction="sum" totalsRowDxfId="45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calculatedColumnFormula>
    </tableColumn>
    <tableColumn id="4" xr3:uid="{00000000-0010-0000-0100-000004000000}" name="February" totalsRowFunction="sum" totalsRowDxfId="44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calculatedColumnFormula>
    </tableColumn>
    <tableColumn id="5" xr3:uid="{00000000-0010-0000-0100-000005000000}" name="March" totalsRowFunction="sum" totalsRowDxfId="43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calculatedColumnFormula>
    </tableColumn>
    <tableColumn id="6" xr3:uid="{00000000-0010-0000-0100-000006000000}" name="April" totalsRowFunction="sum" totalsRowDxfId="42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calculatedColumnFormula>
    </tableColumn>
    <tableColumn id="7" xr3:uid="{00000000-0010-0000-0100-000007000000}" name="May" totalsRowFunction="sum" totalsRowDxfId="41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calculatedColumnFormula>
    </tableColumn>
    <tableColumn id="8" xr3:uid="{00000000-0010-0000-0100-000008000000}" name="June" totalsRowFunction="sum" totalsRowDxfId="40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calculatedColumnFormula>
    </tableColumn>
    <tableColumn id="9" xr3:uid="{00000000-0010-0000-0100-000009000000}" name="July" totalsRowFunction="sum" totalsRowDxfId="39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calculatedColumnFormula>
    </tableColumn>
    <tableColumn id="10" xr3:uid="{00000000-0010-0000-0100-00000A000000}" name="August" totalsRowFunction="sum" totalsRowDxfId="38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calculatedColumnFormula>
    </tableColumn>
    <tableColumn id="11" xr3:uid="{00000000-0010-0000-0100-00000B000000}" name="September" totalsRowFunction="sum" totalsRowDxfId="37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calculatedColumnFormula>
    </tableColumn>
    <tableColumn id="12" xr3:uid="{00000000-0010-0000-0100-00000C000000}" name="October" totalsRowFunction="sum" totalsRowDxfId="36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calculatedColumnFormula>
    </tableColumn>
    <tableColumn id="13" xr3:uid="{00000000-0010-0000-0100-00000D000000}" name="November" totalsRowFunction="sum" totalsRowDxfId="35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calculatedColumnFormula>
    </tableColumn>
    <tableColumn id="14" xr3:uid="{00000000-0010-0000-0100-00000E000000}" name="December" totalsRowFunction="sum" totalsRowDxfId="34" dataCellStyle="Currency [0]">
      <calculatedColumnFormula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calculatedColumnFormula>
    </tableColumn>
    <tableColumn id="15" xr3:uid="{00000000-0010-0000-0100-00000F000000}" name="Total" totalsRowFunction="sum" totalsRowDxfId="33" dataCellStyle="Currency [0]">
      <calculatedColumnFormula>SUM(MonthlyExpensesSummary[[#This Row],[January]:[December]])</calculatedColumnFormula>
    </tableColumn>
    <tableColumn id="16" xr3:uid="{00000000-0010-0000-0100-000010000000}" name=" " totalsRowDxfId="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G/L code and account title in this table. Amount for each month and Totals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ItemizedExpenses" displayName="ItemizedExpenses" ref="B3:J5" totalsRowShown="0" headerRowDxfId="16" dataDxfId="29" headerRowBorderDxfId="27" tableBorderDxfId="28" totalsRowBorderDxfId="26">
  <autoFilter ref="B3:J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G/L Code" dataDxfId="25" dataCellStyle="Comma"/>
    <tableColumn id="2" xr3:uid="{00000000-0010-0000-0200-000002000000}" name="Invoice Date" dataDxfId="24" dataCellStyle="Date"/>
    <tableColumn id="3" xr3:uid="{00000000-0010-0000-0200-000003000000}" name="Invoice #" dataDxfId="23" dataCellStyle="Comma"/>
    <tableColumn id="4" xr3:uid="{00000000-0010-0000-0200-000004000000}" name="Requested by" dataDxfId="22"/>
    <tableColumn id="5" xr3:uid="{00000000-0010-0000-0200-000005000000}" name="Check Amount" dataDxfId="21" dataCellStyle="Currency [0]"/>
    <tableColumn id="6" xr3:uid="{00000000-0010-0000-0200-000006000000}" name="Payee" dataDxfId="20"/>
    <tableColumn id="7" xr3:uid="{00000000-0010-0000-0200-000007000000}" name="Check Use" dataDxfId="19"/>
    <tableColumn id="8" xr3:uid="{00000000-0010-0000-0200-000008000000}" name="Method of Distribution" dataDxfId="18"/>
    <tableColumn id="9" xr3:uid="{00000000-0010-0000-0200-000009000000}" name="File Date" dataDxfId="17" dataCellStyle="Dat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Other" displayName="Other" ref="B3:L5" totalsRowShown="0" headerRowDxfId="1" dataDxfId="0" headerRowBorderDxfId="14" tableBorderDxfId="15" totalsRowBorderDxfId="13">
  <autoFilter ref="B3:L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G/L Code" dataDxfId="12" dataCellStyle="Comma"/>
    <tableColumn id="2" xr3:uid="{00000000-0010-0000-0300-000002000000}" name="Date Check Request Initiated" dataDxfId="11" dataCellStyle="Date"/>
    <tableColumn id="3" xr3:uid="{00000000-0010-0000-0300-000003000000}" name="Requested by" dataDxfId="10"/>
    <tableColumn id="4" xr3:uid="{00000000-0010-0000-0300-000004000000}" name="Check Amount" dataDxfId="9" dataCellStyle="Currency [0]"/>
    <tableColumn id="5" xr3:uid="{00000000-0010-0000-0300-000005000000}" name="Previous Year Contribution" dataDxfId="8" dataCellStyle="Currency [0]"/>
    <tableColumn id="6" xr3:uid="{00000000-0010-0000-0300-000006000000}" name="Payee" dataDxfId="7"/>
    <tableColumn id="7" xr3:uid="{00000000-0010-0000-0300-000007000000}" name="Used For" dataDxfId="6"/>
    <tableColumn id="8" xr3:uid="{00000000-0010-0000-0300-000008000000}" name="Signed Off by" dataDxfId="5"/>
    <tableColumn id="9" xr3:uid="{00000000-0010-0000-0300-000009000000}" name="Category" dataDxfId="4"/>
    <tableColumn id="10" xr3:uid="{00000000-0010-0000-0300-00000A000000}" name="Method of Distribution" dataDxfId="3"/>
    <tableColumn id="11" xr3:uid="{00000000-0010-0000-0300-00000B000000}" name="File Date" dataDxfId="2" dataCellStyle="Date"/>
  </tableColumns>
  <tableStyleInfo name="Charitables &amp; Sponsorships" showFirstColumn="0" showLastColumn="0" showRowStripes="1" showColumnStripes="0"/>
  <extLst>
    <ext xmlns:x14="http://schemas.microsoft.com/office/spreadsheetml/2009/9/main" uri="{504A1905-F514-4f6f-8877-14C23A59335A}">
      <x14:table altTextSummary="Enter G/L code, Date when Check Request Initiated, Requested by &amp; Payee names, Check Amount, Used for, Previous Year Contribution, Method of Distribution &amp; File Date in this table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G16"/>
  <sheetViews>
    <sheetView showGridLines="0" tabSelected="1" topLeftCell="F1" workbookViewId="0">
      <selection activeCell="H6" sqref="H6"/>
    </sheetView>
  </sheetViews>
  <sheetFormatPr defaultColWidth="8.75" defaultRowHeight="30" customHeight="1" x14ac:dyDescent="0.35"/>
  <cols>
    <col min="1" max="1" width="2.625" style="1" customWidth="1"/>
    <col min="2" max="2" width="12.375" style="1" customWidth="1"/>
    <col min="3" max="3" width="23.5" style="1" customWidth="1"/>
    <col min="4" max="5" width="18.125" style="1" customWidth="1"/>
    <col min="6" max="6" width="38.375" style="1" customWidth="1"/>
    <col min="7" max="7" width="37.75" style="1" customWidth="1"/>
    <col min="8" max="8" width="52.625" style="1" customWidth="1"/>
    <col min="9" max="16384" width="8.75" style="1"/>
  </cols>
  <sheetData>
    <row r="1" spans="2:7" ht="62.25" customHeight="1" x14ac:dyDescent="0.35">
      <c r="B1" s="23" t="s">
        <v>68</v>
      </c>
      <c r="C1" s="24"/>
      <c r="D1" s="24"/>
      <c r="E1" s="24"/>
      <c r="F1" s="24"/>
      <c r="G1" s="24"/>
    </row>
    <row r="2" spans="2:7" ht="43.9" customHeight="1" x14ac:dyDescent="0.35">
      <c r="B2" s="10" t="s">
        <v>50</v>
      </c>
      <c r="C2" s="10"/>
      <c r="D2" s="10"/>
      <c r="E2" s="10"/>
      <c r="F2" s="11" t="s">
        <v>67</v>
      </c>
      <c r="G2" s="11">
        <f ca="1">YEAR(TODAY())</f>
        <v>2022</v>
      </c>
    </row>
    <row r="3" spans="2:7" ht="39" customHeight="1" x14ac:dyDescent="0.35">
      <c r="B3" s="12" t="s">
        <v>0</v>
      </c>
      <c r="C3" s="13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2:7" ht="39" customHeight="1" x14ac:dyDescent="0.35">
      <c r="B4" s="2">
        <v>1000</v>
      </c>
      <c r="C4" s="3" t="s">
        <v>6</v>
      </c>
      <c r="D4" s="4">
        <f ca="1">SUMIF(MonthlyExpensesSummary[G/L Code],YearToDateTable[[#This Row],[G/L Code]],MonthlyExpensesSummary[Total])</f>
        <v>0</v>
      </c>
      <c r="E4" s="4">
        <v>100000</v>
      </c>
      <c r="F4" s="5">
        <f ca="1">IF(YearToDateTable[[#This Row],[Budget]]="","",YearToDateTable[[#This Row],[Budget]]-YearToDateTable[[#This Row],[Actual]])</f>
        <v>100000</v>
      </c>
      <c r="G4" s="6">
        <f ca="1">IFERROR(YearToDateTable[[#This Row],[Remaining $]]/YearToDateTable[[#This Row],[Budget]],"")</f>
        <v>1</v>
      </c>
    </row>
    <row r="5" spans="2:7" ht="39" customHeight="1" x14ac:dyDescent="0.35">
      <c r="B5" s="2">
        <v>2000</v>
      </c>
      <c r="C5" s="3" t="s">
        <v>7</v>
      </c>
      <c r="D5" s="4">
        <f ca="1">SUMIF(MonthlyExpensesSummary[G/L Code],YearToDateTable[[#This Row],[G/L Code]],MonthlyExpensesSummary[Total])</f>
        <v>0</v>
      </c>
      <c r="E5" s="4">
        <v>100000</v>
      </c>
      <c r="F5" s="5">
        <f ca="1">IF(YearToDateTable[[#This Row],[Budget]]="","",YearToDateTable[[#This Row],[Budget]]-YearToDateTable[[#This Row],[Actual]])</f>
        <v>100000</v>
      </c>
      <c r="G5" s="6">
        <f ca="1">IFERROR(YearToDateTable[[#This Row],[Remaining $]]/YearToDateTable[[#This Row],[Budget]],"")</f>
        <v>1</v>
      </c>
    </row>
    <row r="6" spans="2:7" ht="39" customHeight="1" x14ac:dyDescent="0.35">
      <c r="B6" s="2">
        <v>3000</v>
      </c>
      <c r="C6" s="3" t="s">
        <v>8</v>
      </c>
      <c r="D6" s="4">
        <f ca="1">SUMIF(MonthlyExpensesSummary[G/L Code],YearToDateTable[[#This Row],[G/L Code]],MonthlyExpensesSummary[Total])</f>
        <v>0</v>
      </c>
      <c r="E6" s="4">
        <v>100000</v>
      </c>
      <c r="F6" s="5">
        <f ca="1">IF(YearToDateTable[[#This Row],[Budget]]="","",YearToDateTable[[#This Row],[Budget]]-YearToDateTable[[#This Row],[Actual]])</f>
        <v>100000</v>
      </c>
      <c r="G6" s="6">
        <f ca="1">IFERROR(YearToDateTable[[#This Row],[Remaining $]]/YearToDateTable[[#This Row],[Budget]],"")</f>
        <v>1</v>
      </c>
    </row>
    <row r="7" spans="2:7" ht="39" customHeight="1" x14ac:dyDescent="0.35">
      <c r="B7" s="2">
        <v>4000</v>
      </c>
      <c r="C7" s="3" t="s">
        <v>9</v>
      </c>
      <c r="D7" s="4">
        <f ca="1">SUMIF(MonthlyExpensesSummary[G/L Code],YearToDateTable[[#This Row],[G/L Code]],MonthlyExpensesSummary[Total])</f>
        <v>0</v>
      </c>
      <c r="E7" s="4">
        <v>100000</v>
      </c>
      <c r="F7" s="5">
        <f ca="1">IF(YearToDateTable[[#This Row],[Budget]]="","",YearToDateTable[[#This Row],[Budget]]-YearToDateTable[[#This Row],[Actual]])</f>
        <v>100000</v>
      </c>
      <c r="G7" s="6">
        <f ca="1">IFERROR(YearToDateTable[[#This Row],[Remaining $]]/YearToDateTable[[#This Row],[Budget]],"")</f>
        <v>1</v>
      </c>
    </row>
    <row r="8" spans="2:7" ht="39" customHeight="1" x14ac:dyDescent="0.35">
      <c r="B8" s="2">
        <v>5000</v>
      </c>
      <c r="C8" s="3" t="s">
        <v>10</v>
      </c>
      <c r="D8" s="4">
        <f ca="1">SUMIF(MonthlyExpensesSummary[G/L Code],YearToDateTable[[#This Row],[G/L Code]],MonthlyExpensesSummary[Total])</f>
        <v>0</v>
      </c>
      <c r="E8" s="4">
        <v>50000</v>
      </c>
      <c r="F8" s="5">
        <f ca="1">IF(YearToDateTable[[#This Row],[Budget]]="","",YearToDateTable[[#This Row],[Budget]]-YearToDateTable[[#This Row],[Actual]])</f>
        <v>50000</v>
      </c>
      <c r="G8" s="6">
        <f ca="1">IFERROR(YearToDateTable[[#This Row],[Remaining $]]/YearToDateTable[[#This Row],[Budget]],"")</f>
        <v>1</v>
      </c>
    </row>
    <row r="9" spans="2:7" ht="39" customHeight="1" x14ac:dyDescent="0.35">
      <c r="B9" s="2">
        <v>6000</v>
      </c>
      <c r="C9" s="3" t="s">
        <v>11</v>
      </c>
      <c r="D9" s="4">
        <f ca="1">SUMIF(MonthlyExpensesSummary[G/L Code],YearToDateTable[[#This Row],[G/L Code]],MonthlyExpensesSummary[Total])</f>
        <v>0</v>
      </c>
      <c r="E9" s="4">
        <v>25000</v>
      </c>
      <c r="F9" s="5">
        <f ca="1">IF(YearToDateTable[[#This Row],[Budget]]="","",YearToDateTable[[#This Row],[Budget]]-YearToDateTable[[#This Row],[Actual]])</f>
        <v>25000</v>
      </c>
      <c r="G9" s="6">
        <f ca="1">IFERROR(YearToDateTable[[#This Row],[Remaining $]]/YearToDateTable[[#This Row],[Budget]],"")</f>
        <v>1</v>
      </c>
    </row>
    <row r="10" spans="2:7" ht="39" customHeight="1" x14ac:dyDescent="0.35">
      <c r="B10" s="2">
        <v>7000</v>
      </c>
      <c r="C10" s="3" t="s">
        <v>12</v>
      </c>
      <c r="D10" s="4">
        <f ca="1">SUMIF(MonthlyExpensesSummary[G/L Code],YearToDateTable[[#This Row],[G/L Code]],MonthlyExpensesSummary[Total])</f>
        <v>0</v>
      </c>
      <c r="E10" s="4">
        <v>75000</v>
      </c>
      <c r="F10" s="5">
        <f ca="1">IF(YearToDateTable[[#This Row],[Budget]]="","",YearToDateTable[[#This Row],[Budget]]-YearToDateTable[[#This Row],[Actual]])</f>
        <v>75000</v>
      </c>
      <c r="G10" s="6">
        <f ca="1">IFERROR(YearToDateTable[[#This Row],[Remaining $]]/YearToDateTable[[#This Row],[Budget]],"")</f>
        <v>1</v>
      </c>
    </row>
    <row r="11" spans="2:7" ht="39" customHeight="1" x14ac:dyDescent="0.35">
      <c r="B11" s="2">
        <v>8000</v>
      </c>
      <c r="C11" s="3" t="s">
        <v>13</v>
      </c>
      <c r="D11" s="4">
        <f ca="1">SUMIF(MonthlyExpensesSummary[G/L Code],YearToDateTable[[#This Row],[G/L Code]],MonthlyExpensesSummary[Total])</f>
        <v>0</v>
      </c>
      <c r="E11" s="4">
        <v>65000</v>
      </c>
      <c r="F11" s="5">
        <f ca="1">IF(YearToDateTable[[#This Row],[Budget]]="","",YearToDateTable[[#This Row],[Budget]]-YearToDateTable[[#This Row],[Actual]])</f>
        <v>65000</v>
      </c>
      <c r="G11" s="6">
        <f ca="1">IFERROR(YearToDateTable[[#This Row],[Remaining $]]/YearToDateTable[[#This Row],[Budget]],"")</f>
        <v>1</v>
      </c>
    </row>
    <row r="12" spans="2:7" ht="39" customHeight="1" x14ac:dyDescent="0.35">
      <c r="B12" s="2">
        <v>9000</v>
      </c>
      <c r="C12" s="3" t="s">
        <v>14</v>
      </c>
      <c r="D12" s="4">
        <f ca="1">SUMIF(MonthlyExpensesSummary[G/L Code],YearToDateTable[[#This Row],[G/L Code]],MonthlyExpensesSummary[Total])</f>
        <v>0</v>
      </c>
      <c r="E12" s="4">
        <v>125000</v>
      </c>
      <c r="F12" s="5">
        <f ca="1">IF(YearToDateTable[[#This Row],[Budget]]="","",YearToDateTable[[#This Row],[Budget]]-YearToDateTable[[#This Row],[Actual]])</f>
        <v>125000</v>
      </c>
      <c r="G12" s="6">
        <f ca="1">IFERROR(YearToDateTable[[#This Row],[Remaining $]]/YearToDateTable[[#This Row],[Budget]],"")</f>
        <v>1</v>
      </c>
    </row>
    <row r="13" spans="2:7" ht="39" customHeight="1" x14ac:dyDescent="0.35">
      <c r="B13" s="2">
        <v>10000</v>
      </c>
      <c r="C13" s="3" t="s">
        <v>15</v>
      </c>
      <c r="D13" s="4">
        <f ca="1">SUMIF(MonthlyExpensesSummary[G/L Code],YearToDateTable[[#This Row],[G/L Code]],MonthlyExpensesSummary[Total])</f>
        <v>0</v>
      </c>
      <c r="E13" s="4">
        <v>100000</v>
      </c>
      <c r="F13" s="5">
        <f ca="1">IF(YearToDateTable[[#This Row],[Budget]]="","",YearToDateTable[[#This Row],[Budget]]-YearToDateTable[[#This Row],[Actual]])</f>
        <v>100000</v>
      </c>
      <c r="G13" s="6">
        <f ca="1">IFERROR(YearToDateTable[[#This Row],[Remaining $]]/YearToDateTable[[#This Row],[Budget]],"")</f>
        <v>1</v>
      </c>
    </row>
    <row r="14" spans="2:7" ht="39" customHeight="1" x14ac:dyDescent="0.35">
      <c r="B14" s="2">
        <v>11000</v>
      </c>
      <c r="C14" s="3" t="s">
        <v>16</v>
      </c>
      <c r="D14" s="4">
        <f ca="1">SUMIF(MonthlyExpensesSummary[G/L Code],YearToDateTable[[#This Row],[G/L Code]],MonthlyExpensesSummary[Total])</f>
        <v>0</v>
      </c>
      <c r="E14" s="4">
        <v>250000</v>
      </c>
      <c r="F14" s="5">
        <f ca="1">IF(YearToDateTable[[#This Row],[Budget]]="","",YearToDateTable[[#This Row],[Budget]]-YearToDateTable[[#This Row],[Actual]])</f>
        <v>250000</v>
      </c>
      <c r="G14" s="6">
        <f ca="1">IFERROR(YearToDateTable[[#This Row],[Remaining $]]/YearToDateTable[[#This Row],[Budget]],"")</f>
        <v>1</v>
      </c>
    </row>
    <row r="15" spans="2:7" ht="39" customHeight="1" x14ac:dyDescent="0.35">
      <c r="B15" s="2">
        <v>12000</v>
      </c>
      <c r="C15" s="3" t="s">
        <v>17</v>
      </c>
      <c r="D15" s="4">
        <f ca="1">SUMIF(MonthlyExpensesSummary[G/L Code],YearToDateTable[[#This Row],[G/L Code]],MonthlyExpensesSummary[Total])</f>
        <v>0</v>
      </c>
      <c r="E15" s="4">
        <v>50000</v>
      </c>
      <c r="F15" s="5">
        <f ca="1">IF(YearToDateTable[[#This Row],[Budget]]="","",YearToDateTable[[#This Row],[Budget]]-YearToDateTable[[#This Row],[Actual]])</f>
        <v>50000</v>
      </c>
      <c r="G15" s="6">
        <f ca="1">IFERROR(YearToDateTable[[#This Row],[Remaining $]]/YearToDateTable[[#This Row],[Budget]],"")</f>
        <v>1</v>
      </c>
    </row>
    <row r="16" spans="2:7" ht="39" customHeight="1" x14ac:dyDescent="0.35">
      <c r="B16" s="7" t="s">
        <v>18</v>
      </c>
      <c r="C16" s="7"/>
      <c r="D16" s="8">
        <f ca="1">SUBTOTAL(109,YearToDateTable[Actual])</f>
        <v>0</v>
      </c>
      <c r="E16" s="8">
        <f>SUBTOTAL(109,YearToDateTable[Budget])</f>
        <v>1140000</v>
      </c>
      <c r="F16" s="8">
        <f ca="1">SUBTOTAL(109,YearToDateTable[Remaining $])</f>
        <v>1140000</v>
      </c>
      <c r="G16" s="9">
        <f ca="1">YearToDateTable[[#Totals],[Remaining $]]/YearToDateTable[[#Totals],[Budget]]</f>
        <v>1</v>
      </c>
    </row>
  </sheetData>
  <mergeCells count="2">
    <mergeCell ref="B2:E2"/>
    <mergeCell ref="B1:G1"/>
  </mergeCells>
  <dataValidations count="11">
    <dataValidation allowBlank="1" showInputMessage="1" showErrorMessage="1" prompt="Create a General Ledger with Budget Comparison in this workbook. Enter details in Year to Date table in this worksheet. Navigation link is in cell B1" sqref="A1" xr:uid="{00000000-0002-0000-0000-000000000000}"/>
    <dataValidation allowBlank="1" showInputMessage="1" showErrorMessage="1" prompt="Title of this worksheet is in this cell. Enter year in cell G2" sqref="B2:E2" xr:uid="{00000000-0002-0000-0000-000001000000}"/>
    <dataValidation allowBlank="1" showInputMessage="1" showErrorMessage="1" prompt="Enter year in cell at right" sqref="F2" xr:uid="{00000000-0002-0000-0000-000002000000}"/>
    <dataValidation allowBlank="1" showInputMessage="1" showErrorMessage="1" prompt="Enter year in this cell" sqref="G2" xr:uid="{00000000-0002-0000-0000-000003000000}"/>
    <dataValidation allowBlank="1" showInputMessage="1" showErrorMessage="1" prompt="Enter General Ledger code in this column under this heading" sqref="B3" xr:uid="{00000000-0002-0000-0000-000004000000}"/>
    <dataValidation allowBlank="1" showInputMessage="1" showErrorMessage="1" prompt="Enter Account Title in this column under this heading" sqref="C3" xr:uid="{00000000-0002-0000-0000-000005000000}"/>
    <dataValidation allowBlank="1" showInputMessage="1" showErrorMessage="1" prompt="Actual amount is automatically calculated in this column under this heading" sqref="D3" xr:uid="{00000000-0002-0000-0000-000006000000}"/>
    <dataValidation allowBlank="1" showInputMessage="1" showErrorMessage="1" prompt="Enter Budget Amount in this column under this heading" sqref="E3" xr:uid="{00000000-0002-0000-0000-000007000000}"/>
    <dataValidation allowBlank="1" showInputMessage="1" showErrorMessage="1" prompt="Data bar for Remaining amount is automatically updated in this column under this heading" sqref="F3" xr:uid="{00000000-0002-0000-0000-000008000000}"/>
    <dataValidation allowBlank="1" showInputMessage="1" showErrorMessage="1" prompt="Remaining percent is automatically calculated in this column under this heading" sqref="G3" xr:uid="{00000000-0002-0000-0000-000009000000}"/>
    <dataValidation allowBlank="1" showErrorMessage="1" sqref="B1" xr:uid="{00000000-0002-0000-0000-00000A000000}"/>
  </dataValidations>
  <printOptions horizontalCentered="1"/>
  <pageMargins left="0.4" right="0.4" top="0.4" bottom="0.6" header="0.3" footer="0.3"/>
  <pageSetup scale="8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16"/>
  <sheetViews>
    <sheetView showGridLines="0" zoomScale="40" zoomScaleNormal="40" workbookViewId="0">
      <selection activeCell="G34" sqref="G34"/>
    </sheetView>
  </sheetViews>
  <sheetFormatPr defaultColWidth="8.75" defaultRowHeight="30" customHeight="1" x14ac:dyDescent="0.35"/>
  <cols>
    <col min="1" max="1" width="2.625" style="1" customWidth="1"/>
    <col min="2" max="2" width="12.375" style="1" customWidth="1"/>
    <col min="3" max="3" width="15.75" style="1" customWidth="1"/>
    <col min="4" max="16" width="13" style="1" customWidth="1"/>
    <col min="17" max="16384" width="8.75" style="1"/>
  </cols>
  <sheetData>
    <row r="1" spans="2:17" ht="43.15" customHeight="1" x14ac:dyDescent="0.35">
      <c r="B1" s="14"/>
      <c r="C1" s="14"/>
    </row>
    <row r="2" spans="2:17" ht="153" customHeight="1" x14ac:dyDescent="0.35">
      <c r="B2" s="25" t="s">
        <v>49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48" customHeight="1" x14ac:dyDescent="0.35">
      <c r="B3" s="26" t="s">
        <v>0</v>
      </c>
      <c r="C3" s="27" t="s">
        <v>1</v>
      </c>
      <c r="D3" s="28" t="s">
        <v>51</v>
      </c>
      <c r="E3" s="28" t="s">
        <v>52</v>
      </c>
      <c r="F3" s="28" t="s">
        <v>53</v>
      </c>
      <c r="G3" s="28" t="s">
        <v>54</v>
      </c>
      <c r="H3" s="28" t="s">
        <v>55</v>
      </c>
      <c r="I3" s="28" t="s">
        <v>56</v>
      </c>
      <c r="J3" s="28" t="s">
        <v>57</v>
      </c>
      <c r="K3" s="28" t="s">
        <v>58</v>
      </c>
      <c r="L3" s="28" t="s">
        <v>59</v>
      </c>
      <c r="M3" s="28" t="s">
        <v>60</v>
      </c>
      <c r="N3" s="28" t="s">
        <v>61</v>
      </c>
      <c r="O3" s="28" t="s">
        <v>62</v>
      </c>
      <c r="P3" s="28" t="s">
        <v>18</v>
      </c>
      <c r="Q3" s="29" t="s">
        <v>63</v>
      </c>
    </row>
    <row r="4" spans="2:17" ht="48" customHeight="1" x14ac:dyDescent="0.35">
      <c r="B4" s="38">
        <v>1000</v>
      </c>
      <c r="C4" s="39" t="s">
        <v>6</v>
      </c>
      <c r="D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4" s="40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4" s="40">
        <f ca="1">SUM(MonthlyExpensesSummary[[#This Row],[January]:[December]])</f>
        <v>0</v>
      </c>
      <c r="Q4" s="41"/>
    </row>
    <row r="5" spans="2:17" ht="48" hidden="1" customHeight="1" x14ac:dyDescent="0.35">
      <c r="B5" s="34">
        <v>2000</v>
      </c>
      <c r="C5" s="35" t="s">
        <v>7</v>
      </c>
      <c r="D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5" s="36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5" s="36">
        <f ca="1">SUM(MonthlyExpensesSummary[[#This Row],[January]:[December]])</f>
        <v>0</v>
      </c>
      <c r="Q5" s="37"/>
    </row>
    <row r="6" spans="2:17" ht="48" hidden="1" customHeight="1" x14ac:dyDescent="0.35">
      <c r="B6" s="19">
        <v>3000</v>
      </c>
      <c r="C6" s="20" t="s">
        <v>8</v>
      </c>
      <c r="D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6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6" s="21">
        <f ca="1">SUM(MonthlyExpensesSummary[[#This Row],[January]:[December]])</f>
        <v>0</v>
      </c>
      <c r="Q6" s="22"/>
    </row>
    <row r="7" spans="2:17" ht="48" hidden="1" customHeight="1" x14ac:dyDescent="0.35">
      <c r="B7" s="15">
        <v>4000</v>
      </c>
      <c r="C7" s="16" t="s">
        <v>9</v>
      </c>
      <c r="D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7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7" s="17">
        <f ca="1">SUM(MonthlyExpensesSummary[[#This Row],[January]:[December]])</f>
        <v>0</v>
      </c>
      <c r="Q7" s="18"/>
    </row>
    <row r="8" spans="2:17" ht="48" hidden="1" customHeight="1" x14ac:dyDescent="0.35">
      <c r="B8" s="19">
        <v>5000</v>
      </c>
      <c r="C8" s="20" t="s">
        <v>10</v>
      </c>
      <c r="D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8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8" s="21">
        <f ca="1">SUM(MonthlyExpensesSummary[[#This Row],[January]:[December]])</f>
        <v>0</v>
      </c>
      <c r="Q8" s="22"/>
    </row>
    <row r="9" spans="2:17" ht="48" hidden="1" customHeight="1" x14ac:dyDescent="0.35">
      <c r="B9" s="15">
        <v>6000</v>
      </c>
      <c r="C9" s="16" t="s">
        <v>11</v>
      </c>
      <c r="D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9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9" s="17">
        <f ca="1">SUM(MonthlyExpensesSummary[[#This Row],[January]:[December]])</f>
        <v>0</v>
      </c>
      <c r="Q9" s="18"/>
    </row>
    <row r="10" spans="2:17" ht="48" hidden="1" customHeight="1" x14ac:dyDescent="0.35">
      <c r="B10" s="19">
        <v>7000</v>
      </c>
      <c r="C10" s="20" t="s">
        <v>12</v>
      </c>
      <c r="D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10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10" s="21">
        <f ca="1">SUM(MonthlyExpensesSummary[[#This Row],[January]:[December]])</f>
        <v>0</v>
      </c>
      <c r="Q10" s="22"/>
    </row>
    <row r="11" spans="2:17" ht="48" hidden="1" customHeight="1" x14ac:dyDescent="0.35">
      <c r="B11" s="15">
        <v>8000</v>
      </c>
      <c r="C11" s="16" t="s">
        <v>13</v>
      </c>
      <c r="D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11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11" s="17">
        <f ca="1">SUM(MonthlyExpensesSummary[[#This Row],[January]:[December]])</f>
        <v>0</v>
      </c>
      <c r="Q11" s="18"/>
    </row>
    <row r="12" spans="2:17" ht="48" hidden="1" customHeight="1" x14ac:dyDescent="0.35">
      <c r="B12" s="19">
        <v>9000</v>
      </c>
      <c r="C12" s="20" t="s">
        <v>14</v>
      </c>
      <c r="D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12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12" s="21">
        <f ca="1">SUM(MonthlyExpensesSummary[[#This Row],[January]:[December]])</f>
        <v>0</v>
      </c>
      <c r="Q12" s="22"/>
    </row>
    <row r="13" spans="2:17" ht="48" hidden="1" customHeight="1" x14ac:dyDescent="0.35">
      <c r="B13" s="15">
        <v>10000</v>
      </c>
      <c r="C13" s="16" t="s">
        <v>15</v>
      </c>
      <c r="D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13" s="17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13" s="17">
        <f ca="1">SUM(MonthlyExpensesSummary[[#This Row],[January]:[December]])</f>
        <v>0</v>
      </c>
      <c r="Q13" s="18"/>
    </row>
    <row r="14" spans="2:17" ht="48" hidden="1" customHeight="1" x14ac:dyDescent="0.35">
      <c r="B14" s="19">
        <v>11000</v>
      </c>
      <c r="C14" s="20" t="s">
        <v>16</v>
      </c>
      <c r="D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14" s="21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14" s="21">
        <f ca="1">SUM(MonthlyExpensesSummary[[#This Row],[January]:[December]])</f>
        <v>0</v>
      </c>
      <c r="Q14" s="22"/>
    </row>
    <row r="15" spans="2:17" ht="48" hidden="1" customHeight="1" x14ac:dyDescent="0.35">
      <c r="B15" s="30">
        <v>12000</v>
      </c>
      <c r="C15" s="31" t="s">
        <v>17</v>
      </c>
      <c r="D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Initiated],"&gt;="&amp;DATEVALUE(MonthlyExpensesSummary[[#Headers],[January]]&amp;" 1, "&amp;_YEAR),Other[Date Check Request Initiated],"&lt;="&amp;#REF!)</f>
        <v>0</v>
      </c>
      <c r="E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Initiated],"&gt;="&amp;DATEVALUE(MonthlyExpensesSummary[[#Headers],[February]]&amp;" 1, "&amp;_YEAR),Other[Date Check Request Initiated],"&lt;="&amp;#REF!)</f>
        <v>0</v>
      </c>
      <c r="F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Initiated],"&gt;="&amp;DATEVALUE(MonthlyExpensesSummary[[#Headers],[March]]&amp;" 1, "&amp;_YEAR),Other[Date Check Request Initiated],"&lt;="&amp;#REF!)</f>
        <v>0</v>
      </c>
      <c r="G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Initiated],"&gt;="&amp;DATEVALUE(MonthlyExpensesSummary[[#Headers],[April]]&amp;" 1, "&amp;_YEAR),Other[Date Check Request Initiated],"&lt;="&amp;#REF!)</f>
        <v>0</v>
      </c>
      <c r="H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Initiated],"&gt;="&amp;DATEVALUE(MonthlyExpensesSummary[[#Headers],[May]]&amp;" 1, "&amp;_YEAR),Other[Date Check Request Initiated],"&lt;="&amp;#REF!)</f>
        <v>0</v>
      </c>
      <c r="I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Initiated],"&gt;="&amp;DATEVALUE(MonthlyExpensesSummary[[#Headers],[June]]&amp;" 1, "&amp;_YEAR),Other[Date Check Request Initiated],"&lt;="&amp;#REF!)</f>
        <v>0</v>
      </c>
      <c r="J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Initiated],"&gt;="&amp;DATEVALUE(MonthlyExpensesSummary[[#Headers],[July]]&amp;" 1, "&amp;_YEAR),Other[Date Check Request Initiated],"&lt;="&amp;#REF!)</f>
        <v>0</v>
      </c>
      <c r="K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Initiated],"&gt;="&amp;DATEVALUE(MonthlyExpensesSummary[[#Headers],[August]]&amp;" 1, "&amp;_YEAR),Other[Date Check Request Initiated],"&lt;="&amp;#REF!)</f>
        <v>0</v>
      </c>
      <c r="L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Initiated],"&gt;="&amp;DATEVALUE(MonthlyExpensesSummary[[#Headers],[September]]&amp;" 1, "&amp;_YEAR),Other[Date Check Request Initiated],"&lt;="&amp;#REF!)</f>
        <v>0</v>
      </c>
      <c r="M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Initiated],"&gt;="&amp;DATEVALUE(MonthlyExpensesSummary[[#Headers],[October]]&amp;" 1, "&amp;_YEAR),Other[Date Check Request Initiated],"&lt;="&amp;#REF!)</f>
        <v>0</v>
      </c>
      <c r="N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Initiated],"&gt;="&amp;DATEVALUE(MonthlyExpensesSummary[[#Headers],[November]]&amp;" 1, "&amp;_YEAR),Other[Date Check Request Initiated],"&lt;="&amp;#REF!)</f>
        <v>0</v>
      </c>
      <c r="O15" s="32">
        <f ca="1">SUMIFS(ItemizedExpenses[Check Amount],ItemizedExpenses[G/L Code],MonthlyExpensesSummary[[#This Row],[G/L Code]],ItemizedExpenses[Invoice Date],"&gt;="&amp;#REF!,ItemizedExpenses[Invoice Date],"&lt;="&amp;#REF!)+SUMIFS(Other[Check Amount],Other[G/L Code],MonthlyExpensesSummary[[#This Row],[G/L Code]],Other[Date Check Request Initiated],"&gt;="&amp;DATEVALUE(MonthlyExpensesSummary[[#Headers],[December]]&amp;" 1, "&amp;_YEAR),Other[Date Check Request Initiated],"&lt;="&amp;#REF!)</f>
        <v>0</v>
      </c>
      <c r="P15" s="32">
        <f ca="1">SUM(MonthlyExpensesSummary[[#This Row],[January]:[December]])</f>
        <v>0</v>
      </c>
      <c r="Q15" s="33"/>
    </row>
    <row r="16" spans="2:17" ht="48" customHeight="1" x14ac:dyDescent="0.35">
      <c r="B16" s="42" t="s">
        <v>18</v>
      </c>
      <c r="C16" s="39"/>
      <c r="D16" s="41">
        <f ca="1">SUBTOTAL(109,MonthlyExpensesSummary[January])</f>
        <v>0</v>
      </c>
      <c r="E16" s="41">
        <f ca="1">SUBTOTAL(109,MonthlyExpensesSummary[February])</f>
        <v>0</v>
      </c>
      <c r="F16" s="41">
        <f ca="1">SUBTOTAL(109,MonthlyExpensesSummary[March])</f>
        <v>0</v>
      </c>
      <c r="G16" s="41">
        <f ca="1">SUBTOTAL(109,MonthlyExpensesSummary[April])</f>
        <v>0</v>
      </c>
      <c r="H16" s="41">
        <f ca="1">SUBTOTAL(109,MonthlyExpensesSummary[May])</f>
        <v>0</v>
      </c>
      <c r="I16" s="41">
        <f ca="1">SUBTOTAL(109,MonthlyExpensesSummary[June])</f>
        <v>0</v>
      </c>
      <c r="J16" s="41">
        <f ca="1">SUBTOTAL(109,MonthlyExpensesSummary[July])</f>
        <v>0</v>
      </c>
      <c r="K16" s="41">
        <f ca="1">SUBTOTAL(109,MonthlyExpensesSummary[August])</f>
        <v>0</v>
      </c>
      <c r="L16" s="41">
        <f ca="1">SUBTOTAL(109,MonthlyExpensesSummary[September])</f>
        <v>0</v>
      </c>
      <c r="M16" s="41">
        <f ca="1">SUBTOTAL(109,MonthlyExpensesSummary[October])</f>
        <v>0</v>
      </c>
      <c r="N16" s="41">
        <f ca="1">SUBTOTAL(109,MonthlyExpensesSummary[November])</f>
        <v>0</v>
      </c>
      <c r="O16" s="41">
        <f ca="1">SUBTOTAL(109,MonthlyExpensesSummary[December])</f>
        <v>0</v>
      </c>
      <c r="P16" s="41">
        <f ca="1">SUBTOTAL(109,MonthlyExpensesSummary[Total])</f>
        <v>0</v>
      </c>
      <c r="Q16" s="39"/>
    </row>
  </sheetData>
  <mergeCells count="1">
    <mergeCell ref="B2:Q2"/>
  </mergeCells>
  <dataValidations count="9">
    <dataValidation allowBlank="1" showInputMessage="1" showErrorMessage="1" prompt="Create Monthly Expenses Summary in this worksheet. Enter details in Monthly Expenses table. Navigation links in cells B1 and C1 go to Previous and Next worksheet" sqref="A1" xr:uid="{00000000-0002-0000-0100-000000000000}"/>
    <dataValidation allowBlank="1" showInputMessage="1" showErrorMessage="1" prompt="Enter General Ledger code in this column under this heading" sqref="B3" xr:uid="{00000000-0002-0000-0100-000001000000}"/>
    <dataValidation allowBlank="1" showInputMessage="1" showErrorMessage="1" prompt="Enter Account Title in this column under this heading" sqref="C3" xr:uid="{00000000-0002-0000-0100-000002000000}"/>
    <dataValidation allowBlank="1" showInputMessage="1" showErrorMessage="1" prompt="Actual amount for this month is automatically calculated in this column under this heading" sqref="D3:O3" xr:uid="{00000000-0002-0000-0100-000003000000}"/>
    <dataValidation allowBlank="1" showInputMessage="1" showErrorMessage="1" prompt="Total is automatically calculated in this column under this heading" sqref="P3" xr:uid="{00000000-0002-0000-0100-000004000000}"/>
    <dataValidation allowBlank="1" showInputMessage="1" showErrorMessage="1" prompt="A sparkline visualizing the trend of expenses for 1 expense over 12 months is displayed in this column " sqref="Q3" xr:uid="{00000000-0002-0000-0100-000005000000}"/>
    <dataValidation allowBlank="1" showInputMessage="1" showErrorMessage="1" prompt="Navigation link is in this cell. Select to go to YTD BUDGET SUMMARY worksheet" sqref="B1" xr:uid="{00000000-0002-0000-0100-000006000000}"/>
    <dataValidation allowBlank="1" showInputMessage="1" showErrorMessage="1" prompt="Navigation link is in this cell. Select to go to ITEMIZED EXPENSES worksheet" sqref="C1" xr:uid="{00000000-0002-0000-0100-000007000000}"/>
    <dataValidation allowBlank="1" showInputMessage="1" showErrorMessage="1" prompt="Title of this worksheet is in this cell. Slicer to filter table by Account Title is in cell B3. Do not delete formulas in cells D3 through O4" sqref="B2:Q2" xr:uid="{00000000-0002-0000-0100-000008000000}"/>
  </dataValidations>
  <printOptions horizontalCentered="1"/>
  <pageMargins left="0.4" right="0.4" top="0.4" bottom="0.6" header="0.3" footer="0.3"/>
  <pageSetup scale="60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'MONTHLY EXPENSES SUMMARY'!D4:O4</xm:f>
              <xm:sqref>Q4</xm:sqref>
            </x14:sparkline>
            <x14:sparkline>
              <xm:f>'MONTHLY EXPENSES SUMMARY'!D5:O5</xm:f>
              <xm:sqref>Q5</xm:sqref>
            </x14:sparkline>
            <x14:sparkline>
              <xm:f>'MONTHLY EXPENSES SUMMARY'!D6:O6</xm:f>
              <xm:sqref>Q6</xm:sqref>
            </x14:sparkline>
            <x14:sparkline>
              <xm:f>'MONTHLY EXPENSES SUMMARY'!D7:O7</xm:f>
              <xm:sqref>Q7</xm:sqref>
            </x14:sparkline>
            <x14:sparkline>
              <xm:f>'MONTHLY EXPENSES SUMMARY'!D8:O8</xm:f>
              <xm:sqref>Q8</xm:sqref>
            </x14:sparkline>
            <x14:sparkline>
              <xm:f>'MONTHLY EXPENSES SUMMARY'!D9:O9</xm:f>
              <xm:sqref>Q9</xm:sqref>
            </x14:sparkline>
            <x14:sparkline>
              <xm:f>'MONTHLY EXPENSES SUMMARY'!D10:O10</xm:f>
              <xm:sqref>Q10</xm:sqref>
            </x14:sparkline>
            <x14:sparkline>
              <xm:f>'MONTHLY EXPENSES SUMMARY'!D11:O11</xm:f>
              <xm:sqref>Q11</xm:sqref>
            </x14:sparkline>
            <x14:sparkline>
              <xm:f>'MONTHLY EXPENSES SUMMARY'!D12:O12</xm:f>
              <xm:sqref>Q12</xm:sqref>
            </x14:sparkline>
            <x14:sparkline>
              <xm:f>'MONTHLY EXPENSES SUMMARY'!D13:O13</xm:f>
              <xm:sqref>Q13</xm:sqref>
            </x14:sparkline>
            <x14:sparkline>
              <xm:f>'MONTHLY EXPENSES SUMMARY'!D14:O14</xm:f>
              <xm:sqref>Q14</xm:sqref>
            </x14:sparkline>
            <x14:sparkline>
              <xm:f>'MONTHLY EXPENSES SUMMARY'!D15:O15</xm:f>
              <xm:sqref>Q15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2F2F"/>
    <pageSetUpPr fitToPage="1"/>
  </sheetPr>
  <dimension ref="B1:J5"/>
  <sheetViews>
    <sheetView showGridLines="0" zoomScale="78" zoomScaleNormal="78" workbookViewId="0">
      <selection activeCell="F7" sqref="F7"/>
    </sheetView>
  </sheetViews>
  <sheetFormatPr defaultColWidth="8.75" defaultRowHeight="30" customHeight="1" x14ac:dyDescent="0.35"/>
  <cols>
    <col min="1" max="1" width="2.625" style="1" customWidth="1"/>
    <col min="2" max="2" width="12.375" style="1" customWidth="1"/>
    <col min="3" max="3" width="13.125" style="1" customWidth="1"/>
    <col min="4" max="4" width="9.625" style="1" customWidth="1"/>
    <col min="5" max="5" width="30" style="1" customWidth="1"/>
    <col min="6" max="6" width="15.375" style="1" customWidth="1"/>
    <col min="7" max="7" width="30" style="1" customWidth="1"/>
    <col min="8" max="8" width="22.5" style="1" customWidth="1"/>
    <col min="9" max="9" width="14.625" style="1" customWidth="1"/>
    <col min="10" max="10" width="15.5" style="1" customWidth="1"/>
    <col min="11" max="16384" width="8.75" style="1"/>
  </cols>
  <sheetData>
    <row r="1" spans="2:10" ht="42.6" customHeight="1" x14ac:dyDescent="0.35">
      <c r="B1" s="14"/>
      <c r="C1" s="14"/>
    </row>
    <row r="2" spans="2:10" ht="72" customHeight="1" x14ac:dyDescent="0.35">
      <c r="B2" s="58" t="s">
        <v>65</v>
      </c>
      <c r="C2" s="58"/>
      <c r="D2" s="58"/>
      <c r="E2" s="58"/>
      <c r="F2" s="58"/>
      <c r="G2" s="58"/>
      <c r="H2" s="58"/>
      <c r="I2" s="58"/>
      <c r="J2" s="58"/>
    </row>
    <row r="3" spans="2:10" ht="43.15" customHeight="1" x14ac:dyDescent="0.35">
      <c r="B3" s="55" t="s">
        <v>0</v>
      </c>
      <c r="C3" s="56" t="s">
        <v>19</v>
      </c>
      <c r="D3" s="56" t="s">
        <v>20</v>
      </c>
      <c r="E3" s="56" t="s">
        <v>21</v>
      </c>
      <c r="F3" s="56" t="s">
        <v>22</v>
      </c>
      <c r="G3" s="56" t="s">
        <v>23</v>
      </c>
      <c r="H3" s="56" t="s">
        <v>24</v>
      </c>
      <c r="I3" s="56" t="s">
        <v>25</v>
      </c>
      <c r="J3" s="57" t="s">
        <v>26</v>
      </c>
    </row>
    <row r="4" spans="2:10" ht="37.9" customHeight="1" x14ac:dyDescent="0.35">
      <c r="B4" s="43">
        <v>1000</v>
      </c>
      <c r="C4" s="44" t="s">
        <v>64</v>
      </c>
      <c r="D4" s="45">
        <v>100</v>
      </c>
      <c r="E4" s="46" t="s">
        <v>27</v>
      </c>
      <c r="F4" s="47">
        <v>750.75</v>
      </c>
      <c r="G4" s="46" t="s">
        <v>28</v>
      </c>
      <c r="H4" s="46" t="s">
        <v>29</v>
      </c>
      <c r="I4" s="46" t="s">
        <v>30</v>
      </c>
      <c r="J4" s="48" t="s">
        <v>64</v>
      </c>
    </row>
    <row r="5" spans="2:10" ht="37.9" customHeight="1" x14ac:dyDescent="0.35">
      <c r="B5" s="49">
        <v>7000</v>
      </c>
      <c r="C5" s="50" t="s">
        <v>64</v>
      </c>
      <c r="D5" s="51">
        <v>101</v>
      </c>
      <c r="E5" s="52" t="s">
        <v>31</v>
      </c>
      <c r="F5" s="53">
        <v>2500</v>
      </c>
      <c r="G5" s="52" t="s">
        <v>32</v>
      </c>
      <c r="H5" s="52" t="s">
        <v>33</v>
      </c>
      <c r="I5" s="52" t="s">
        <v>34</v>
      </c>
      <c r="J5" s="54" t="s">
        <v>64</v>
      </c>
    </row>
  </sheetData>
  <mergeCells count="1">
    <mergeCell ref="B2:J2"/>
  </mergeCells>
  <dataValidations count="13">
    <dataValidation allowBlank="1" showInputMessage="1" showErrorMessage="1" prompt="Create Itemized Expenses in this worksheet. Enter details in Itemized Expenses table. Navigation links in cells B1 and C1 go to Previous and Next worksheet" sqref="A1" xr:uid="{00000000-0002-0000-0200-000000000000}"/>
    <dataValidation allowBlank="1" showInputMessage="1" showErrorMessage="1" prompt="Enter General Ledger code in this column under this heading" sqref="B3" xr:uid="{00000000-0002-0000-0200-000001000000}"/>
    <dataValidation allowBlank="1" showInputMessage="1" showErrorMessage="1" prompt="Enter Invoice Date in this column under this heading" sqref="C3" xr:uid="{00000000-0002-0000-0200-000002000000}"/>
    <dataValidation allowBlank="1" showInputMessage="1" showErrorMessage="1" prompt="Enter Invoice number in this column under this heading" sqref="D3" xr:uid="{00000000-0002-0000-0200-000003000000}"/>
    <dataValidation allowBlank="1" showInputMessage="1" showErrorMessage="1" prompt="Enter Requested by name in this column under this heading" sqref="E3" xr:uid="{00000000-0002-0000-0200-000004000000}"/>
    <dataValidation allowBlank="1" showInputMessage="1" showErrorMessage="1" prompt="Enter Check Amount in this column under this heading" sqref="F3" xr:uid="{00000000-0002-0000-0200-000005000000}"/>
    <dataValidation allowBlank="1" showInputMessage="1" showErrorMessage="1" prompt="Enter Payee name in this column under this heading" sqref="G3" xr:uid="{00000000-0002-0000-0200-000006000000}"/>
    <dataValidation allowBlank="1" showInputMessage="1" showErrorMessage="1" prompt="Enter Check Use purpose in this column under this heading" sqref="H3" xr:uid="{00000000-0002-0000-0200-000007000000}"/>
    <dataValidation allowBlank="1" showInputMessage="1" showErrorMessage="1" prompt="Enter Method of Distribution in this column under this heading" sqref="I3" xr:uid="{00000000-0002-0000-0200-000008000000}"/>
    <dataValidation allowBlank="1" showInputMessage="1" showErrorMessage="1" prompt="Enter File Date in this column under this heading" sqref="J3" xr:uid="{00000000-0002-0000-0200-000009000000}"/>
    <dataValidation allowBlank="1" showInputMessage="1" showErrorMessage="1" prompt="Title of this worksheet is in this cell. Slicer to filter table by Requested By is in cell B3 and a slicer to filter table by Payee is in cell G3" sqref="B2" xr:uid="{00000000-0002-0000-0200-00000A000000}"/>
    <dataValidation allowBlank="1" showInputMessage="1" showErrorMessage="1" prompt="Navigation link. Select to go to MONTHLY EXPENSES SUMMARY" sqref="B1" xr:uid="{00000000-0002-0000-0200-00000B000000}"/>
    <dataValidation allowBlank="1" showInputMessage="1" showErrorMessage="1" prompt="Navigation link is in this cell. Select to go to CHARITABLES &amp; SPONSORSHIPS worksheet" sqref="C1" xr:uid="{00000000-0002-0000-0200-00000C000000}"/>
  </dataValidations>
  <printOptions horizontalCentered="1"/>
  <pageMargins left="0.4" right="0.4" top="0.4" bottom="0.6" header="0.3" footer="0.3"/>
  <pageSetup scale="76" fitToHeight="0" orientation="landscape" verticalDpi="200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2F2F"/>
    <pageSetUpPr fitToPage="1"/>
  </sheetPr>
  <dimension ref="B1:L5"/>
  <sheetViews>
    <sheetView showGridLines="0" zoomScale="70" zoomScaleNormal="70" workbookViewId="0">
      <selection activeCell="G10" sqref="G10"/>
    </sheetView>
  </sheetViews>
  <sheetFormatPr defaultColWidth="8.75" defaultRowHeight="30" customHeight="1" x14ac:dyDescent="0.35"/>
  <cols>
    <col min="1" max="1" width="2.625" style="1" customWidth="1"/>
    <col min="2" max="2" width="12.375" style="1" customWidth="1"/>
    <col min="3" max="3" width="18.125" style="1" customWidth="1"/>
    <col min="4" max="4" width="28.625" style="1" customWidth="1"/>
    <col min="5" max="5" width="17.375" style="1" customWidth="1"/>
    <col min="6" max="6" width="17.5" style="1" customWidth="1"/>
    <col min="7" max="7" width="27" style="1" customWidth="1"/>
    <col min="8" max="8" width="16.5" style="1" customWidth="1"/>
    <col min="9" max="9" width="21.625" style="1" customWidth="1"/>
    <col min="10" max="10" width="15.5" style="1" customWidth="1"/>
    <col min="11" max="11" width="15.375" style="1" customWidth="1"/>
    <col min="12" max="12" width="11.625" style="1" customWidth="1"/>
    <col min="13" max="16384" width="8.75" style="1"/>
  </cols>
  <sheetData>
    <row r="1" spans="2:12" ht="42.6" customHeight="1" x14ac:dyDescent="0.35">
      <c r="B1" s="14"/>
      <c r="C1" s="59"/>
    </row>
    <row r="2" spans="2:12" ht="87" customHeight="1" x14ac:dyDescent="0.35">
      <c r="B2" s="60" t="s">
        <v>66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46.15" customHeight="1" x14ac:dyDescent="0.35">
      <c r="B3" s="61" t="s">
        <v>0</v>
      </c>
      <c r="C3" s="62" t="s">
        <v>35</v>
      </c>
      <c r="D3" s="62" t="s">
        <v>21</v>
      </c>
      <c r="E3" s="62" t="s">
        <v>22</v>
      </c>
      <c r="F3" s="62" t="s">
        <v>36</v>
      </c>
      <c r="G3" s="62" t="s">
        <v>23</v>
      </c>
      <c r="H3" s="62" t="s">
        <v>37</v>
      </c>
      <c r="I3" s="62" t="s">
        <v>38</v>
      </c>
      <c r="J3" s="62" t="s">
        <v>39</v>
      </c>
      <c r="K3" s="62" t="s">
        <v>25</v>
      </c>
      <c r="L3" s="63" t="s">
        <v>26</v>
      </c>
    </row>
    <row r="4" spans="2:12" ht="46.15" customHeight="1" x14ac:dyDescent="0.35">
      <c r="B4" s="64">
        <v>12000</v>
      </c>
      <c r="C4" s="65" t="s">
        <v>64</v>
      </c>
      <c r="D4" s="66" t="s">
        <v>40</v>
      </c>
      <c r="E4" s="67">
        <v>1000</v>
      </c>
      <c r="F4" s="68">
        <v>12</v>
      </c>
      <c r="G4" s="66" t="s">
        <v>41</v>
      </c>
      <c r="H4" s="66" t="s">
        <v>42</v>
      </c>
      <c r="I4" s="66" t="s">
        <v>43</v>
      </c>
      <c r="J4" s="66" t="s">
        <v>44</v>
      </c>
      <c r="K4" s="66" t="s">
        <v>45</v>
      </c>
      <c r="L4" s="69" t="s">
        <v>64</v>
      </c>
    </row>
    <row r="5" spans="2:12" ht="46.15" customHeight="1" x14ac:dyDescent="0.35">
      <c r="B5" s="70">
        <v>11000</v>
      </c>
      <c r="C5" s="71" t="s">
        <v>64</v>
      </c>
      <c r="D5" s="72" t="s">
        <v>40</v>
      </c>
      <c r="E5" s="73">
        <v>2500</v>
      </c>
      <c r="F5" s="73">
        <v>0</v>
      </c>
      <c r="G5" s="72" t="s">
        <v>46</v>
      </c>
      <c r="H5" s="72" t="s">
        <v>47</v>
      </c>
      <c r="I5" s="72" t="s">
        <v>48</v>
      </c>
      <c r="J5" s="72" t="s">
        <v>47</v>
      </c>
      <c r="K5" s="72" t="s">
        <v>45</v>
      </c>
      <c r="L5" s="74" t="s">
        <v>64</v>
      </c>
    </row>
  </sheetData>
  <mergeCells count="1">
    <mergeCell ref="B2:L2"/>
  </mergeCells>
  <dataValidations count="14">
    <dataValidation allowBlank="1" showInputMessage="1" showErrorMessage="1" prompt="Create a list of Charitable &amp; Sponsorships in this worksheet. Enter details in table starting in cell B4 (&quot;Other&quot; table). Select cell B1 to navigate to Itemized Expenses worksheet" sqref="A1" xr:uid="{00000000-0002-0000-0300-000000000000}"/>
    <dataValidation allowBlank="1" showInputMessage="1" showErrorMessage="1" prompt="Enter General Ledger code in this column under this heading" sqref="B3" xr:uid="{00000000-0002-0000-0300-000001000000}"/>
    <dataValidation allowBlank="1" showInputMessage="1" showErrorMessage="1" prompt="Enter Date when Check Request was Initiated in this column under this heading" sqref="C3" xr:uid="{00000000-0002-0000-0300-000002000000}"/>
    <dataValidation allowBlank="1" showInputMessage="1" showErrorMessage="1" prompt="Enter Requested by name in this column under this heading" sqref="D3" xr:uid="{00000000-0002-0000-0300-000003000000}"/>
    <dataValidation allowBlank="1" showInputMessage="1" showErrorMessage="1" prompt="Enter Check Amount in this column under this heading" sqref="E3" xr:uid="{00000000-0002-0000-0300-000004000000}"/>
    <dataValidation allowBlank="1" showInputMessage="1" showErrorMessage="1" prompt="Enter Previous Year Contribution in this column under this heading" sqref="F3" xr:uid="{00000000-0002-0000-0300-000005000000}"/>
    <dataValidation allowBlank="1" showInputMessage="1" showErrorMessage="1" prompt="Enter Payee name in this column under this heading" sqref="G3" xr:uid="{00000000-0002-0000-0300-000006000000}"/>
    <dataValidation allowBlank="1" showInputMessage="1" showErrorMessage="1" prompt="Enter Used for purpose in this column under this heading" sqref="H3" xr:uid="{00000000-0002-0000-0300-000007000000}"/>
    <dataValidation allowBlank="1" showInputMessage="1" showErrorMessage="1" prompt="Enter Signed Off by person name in this column under this heading" sqref="I3" xr:uid="{00000000-0002-0000-0300-000008000000}"/>
    <dataValidation allowBlank="1" showInputMessage="1" showErrorMessage="1" prompt="Enter Category in this column under this heading" sqref="J3" xr:uid="{00000000-0002-0000-0300-000009000000}"/>
    <dataValidation allowBlank="1" showInputMessage="1" showErrorMessage="1" prompt="Enter Method of Distribution in this column under this heading" sqref="K3" xr:uid="{00000000-0002-0000-0300-00000A000000}"/>
    <dataValidation allowBlank="1" showInputMessage="1" showErrorMessage="1" prompt="Enter File Date in this column under this heading" sqref="L3" xr:uid="{00000000-0002-0000-0300-00000B000000}"/>
    <dataValidation allowBlank="1" showInputMessage="1" showErrorMessage="1" prompt="Navigation link. Select to go to ITEMIZED EXPENSES worksheet" sqref="B1" xr:uid="{00000000-0002-0000-0300-00000C000000}"/>
    <dataValidation allowBlank="1" showInputMessage="1" showErrorMessage="1" prompt="Title of this worksheet is in this cell. Slicer to filter table by Requested by is in cell B3 and a slicer to filter table by Payee is in cell G3" sqref="B2" xr:uid="{00000000-0002-0000-0300-00000D000000}"/>
  </dataValidations>
  <printOptions horizontalCentered="1"/>
  <pageMargins left="0.4" right="0.4" top="0.4" bottom="0.6" header="0.3" footer="0.3"/>
  <pageSetup scale="62" fitToHeight="0" orientation="landscape" verticalDpi="200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TM77956137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YTD BUDGET SUMMARY</vt:lpstr>
      <vt:lpstr>MONTHLY EXPENSES SUMMARY</vt:lpstr>
      <vt:lpstr>ITEMIZED EXPENSES</vt:lpstr>
      <vt:lpstr>CHARITABLES &amp; SPONSORSHIPS</vt:lpstr>
      <vt:lpstr>_YEAR</vt:lpstr>
      <vt:lpstr>'CHARITABLES &amp; SPONSORSHIPS'!Print_Titles</vt:lpstr>
      <vt:lpstr>'ITEMIZED EXPENSES'!Print_Titles</vt:lpstr>
      <vt:lpstr>'MONTHLY EXPENSES SUMMARY'!Print_Titles</vt:lpstr>
      <vt:lpstr>'YTD BUDGET SUMMARY'!Print_Titles</vt:lpstr>
      <vt:lpstr>RowTitleRegion1..G2</vt:lpstr>
      <vt:lpstr>Title1</vt:lpstr>
      <vt:lpstr>Title2</vt:lpstr>
      <vt:lpstr>Title3</vt:lpstr>
      <vt:lpstr>Title4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2022-10-18T22:19:45Z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